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WE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<sst xmlns="http://schemas.openxmlformats.org/spreadsheetml/2006/main" count="95" uniqueCount="65">
  <si>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</si>
  <si>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</si>
  <si>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</si>
  <si>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</si>
  <si>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</si>
  <si>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</si>
  <si>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</si>
  <si>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</si>
  <si>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</si>
  <si>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</si>
  <si>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</si>
  <si>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</si>
  <si>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</si>
  <si>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</si>
  <si>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</si>
  <si>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</si>
  <si>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</si>
  <si>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</si>
  <si>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</si>
  <si>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</si>
  <si>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</si>
  <si>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</si>
  <si>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</si>
  <si>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</si>
  <si>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</si>
  <si>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</si>
  <si>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</si>
  <si>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</si>
  <si>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</si>
  <si>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</si>
  <si>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</si>
  <si>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</si>
  <si>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</si>
  <si>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</si>
  <si>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</si>
  <si>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</si>
  <si>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</si>
  <si>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</si>
  <si>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</si>
  <si>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</si>
  <si>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</si>
  <si>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</si>
  <si>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</si>
  <si>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</si>
  <si>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</si>
  <si>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</si>
  <si>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</si>
  <si>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</si>
  <si>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</si>
  <si>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</si>
  <si>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</si>
  <si>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</si>
  <si>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</si>
  <si>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</si>
  <si>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</si>
  <si>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</si>
  <si>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</si>
  <si>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</si>
  <si>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</si>
  <si>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</si>
  <si>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</si>
  <si>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</si>
  <si>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</si>
  <si>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Sweden</t>
  </si>
  <si>
    <t>SWE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</si>
</sst>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Wealth_SWE!$B$54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Wealth_SWE!$D$54:$X$54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1.6596417180499756</c:v>
                </c:pt>
                <c:pt idx="2">
                  <c:v>2.4474978496012989</c:v>
                </c:pt>
                <c:pt idx="3">
                  <c:v>2.4639343424917026</c:v>
                </c:pt>
                <c:pt idx="4">
                  <c:v>2.8884503778238813</c:v>
                </c:pt>
                <c:pt idx="5">
                  <c:v>3.940013824597921</c:v>
                </c:pt>
                <c:pt idx="6">
                  <c:v>5.3838689138543394</c:v>
                </c:pt>
                <c:pt idx="7">
                  <c:v>6.9543707144738676</c:v>
                </c:pt>
                <c:pt idx="8">
                  <c:v>9.0674691443902731</c:v>
                </c:pt>
                <c:pt idx="9">
                  <c:v>11.641479987015702</c:v>
                </c:pt>
                <c:pt idx="10">
                  <c:v>14.412364818424695</c:v>
                </c:pt>
                <c:pt idx="11">
                  <c:v>16.973263196302547</c:v>
                </c:pt>
                <c:pt idx="12">
                  <c:v>19.211518404557527</c:v>
                </c:pt>
                <c:pt idx="13">
                  <c:v>21.335920568430609</c:v>
                </c:pt>
                <c:pt idx="14">
                  <c:v>23.632613984555629</c:v>
                </c:pt>
                <c:pt idx="15">
                  <c:v>26.288346890651493</c:v>
                </c:pt>
                <c:pt idx="16">
                  <c:v>29.393334859040166</c:v>
                </c:pt>
                <c:pt idx="17">
                  <c:v>32.9542310992015</c:v>
                </c:pt>
                <c:pt idx="18">
                  <c:v>36.346348446371877</c:v>
                </c:pt>
                <c:pt idx="19">
                  <c:v>37.944211266067171</c:v>
                </c:pt>
                <c:pt idx="20" formatCode="_(* #,##0.0000_);_(* \(#,##0.0000\);_(* &quot;-&quot;??_);_(@_)">
                  <c:v>40.065987591155249</c:v>
                </c:pt>
              </c:numCache>
            </c:numRef>
          </c:val>
        </c:ser>
        <c:ser>
          <c:idx val="1"/>
          <c:order val="1"/>
          <c:tx>
            <c:strRef>
              <c:f>Wealth_SWE!$B$55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Wealth_SWE!$D$55:$X$55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0.60177127067595482</c:v>
                </c:pt>
                <c:pt idx="2">
                  <c:v>0.50551032675787422</c:v>
                </c:pt>
                <c:pt idx="3">
                  <c:v>-1.7876678000095403</c:v>
                </c:pt>
                <c:pt idx="4">
                  <c:v>-1.6877519828128906</c:v>
                </c:pt>
                <c:pt idx="5">
                  <c:v>-0.77249964272527727</c:v>
                </c:pt>
                <c:pt idx="6">
                  <c:v>-0.34663638530990637</c:v>
                </c:pt>
                <c:pt idx="7">
                  <c:v>-0.65300908829726279</c:v>
                </c:pt>
                <c:pt idx="8">
                  <c:v>-0.68773337792468192</c:v>
                </c:pt>
                <c:pt idx="9">
                  <c:v>-0.10512501784681882</c:v>
                </c:pt>
                <c:pt idx="10">
                  <c:v>0.85716610263997239</c:v>
                </c:pt>
                <c:pt idx="11">
                  <c:v>1.9974928039790285</c:v>
                </c:pt>
                <c:pt idx="12">
                  <c:v>3.1075850803921945</c:v>
                </c:pt>
                <c:pt idx="13">
                  <c:v>4.1476634398448509</c:v>
                </c:pt>
                <c:pt idx="14">
                  <c:v>5.0340773762695079</c:v>
                </c:pt>
                <c:pt idx="15">
                  <c:v>3.9222713960077371</c:v>
                </c:pt>
                <c:pt idx="16">
                  <c:v>4.3422756192775136</c:v>
                </c:pt>
                <c:pt idx="17">
                  <c:v>5.0275183847906524</c:v>
                </c:pt>
                <c:pt idx="18">
                  <c:v>5.7015156702525216</c:v>
                </c:pt>
                <c:pt idx="19">
                  <c:v>6.1996062558259846</c:v>
                </c:pt>
                <c:pt idx="20">
                  <c:v>6.8317247012317894</c:v>
                </c:pt>
              </c:numCache>
            </c:numRef>
          </c:val>
        </c:ser>
        <c:ser>
          <c:idx val="2"/>
          <c:order val="2"/>
          <c:tx>
            <c:strRef>
              <c:f>Wealth_SWE!$B$56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Wealth_SWE!$D$56:$X$56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-0.86454609482972122</c:v>
                </c:pt>
                <c:pt idx="2">
                  <c:v>-1.7064199116248124</c:v>
                </c:pt>
                <c:pt idx="3">
                  <c:v>-2.4810530517172302</c:v>
                </c:pt>
                <c:pt idx="4">
                  <c:v>-3.1622927677318891</c:v>
                </c:pt>
                <c:pt idx="5">
                  <c:v>-3.8055668586942204</c:v>
                </c:pt>
                <c:pt idx="6">
                  <c:v>-4.1023156076202554</c:v>
                </c:pt>
                <c:pt idx="7">
                  <c:v>-4.3407276628741887</c:v>
                </c:pt>
                <c:pt idx="8">
                  <c:v>-4.4800647426483708</c:v>
                </c:pt>
                <c:pt idx="9">
                  <c:v>-4.6412843215521304</c:v>
                </c:pt>
                <c:pt idx="10">
                  <c:v>-4.893929865756375</c:v>
                </c:pt>
                <c:pt idx="11">
                  <c:v>-4.2618390734520233</c:v>
                </c:pt>
                <c:pt idx="12">
                  <c:v>-3.6976188062520343</c:v>
                </c:pt>
                <c:pt idx="13">
                  <c:v>-3.2641928395110043</c:v>
                </c:pt>
                <c:pt idx="14">
                  <c:v>-2.8949074766054461</c:v>
                </c:pt>
                <c:pt idx="15">
                  <c:v>-2.6108104930764764</c:v>
                </c:pt>
                <c:pt idx="16">
                  <c:v>-3.0488698098819267</c:v>
                </c:pt>
                <c:pt idx="17">
                  <c:v>-3.5453679926592985</c:v>
                </c:pt>
                <c:pt idx="18">
                  <c:v>-4.107020767094383</c:v>
                </c:pt>
                <c:pt idx="19">
                  <c:v>-4.6006003747039559</c:v>
                </c:pt>
                <c:pt idx="20">
                  <c:v>-5.0121739658981701</c:v>
                </c:pt>
              </c:numCache>
            </c:numRef>
          </c:val>
        </c:ser>
        <c:ser>
          <c:idx val="4"/>
          <c:order val="3"/>
          <c:tx>
            <c:strRef>
              <c:f>Wealth_SWE!$B$53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Wealth_SWE!$D$52:$X$52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Wealth_SWE!$D$53:$X$53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0.74459376121909226</c:v>
                </c:pt>
                <c:pt idx="2">
                  <c:v>0.79633741601567998</c:v>
                </c:pt>
                <c:pt idx="3">
                  <c:v>-0.90331571530012367</c:v>
                </c:pt>
                <c:pt idx="4">
                  <c:v>-0.77934486596205055</c:v>
                </c:pt>
                <c:pt idx="5">
                  <c:v>7.2567796848566068E-2</c:v>
                </c:pt>
                <c:pt idx="6">
                  <c:v>0.67695810272210277</c:v>
                </c:pt>
                <c:pt idx="7">
                  <c:v>0.7833089662509396</c:v>
                </c:pt>
                <c:pt idx="8">
                  <c:v>1.2100040801048317</c:v>
                </c:pt>
                <c:pt idx="9">
                  <c:v>2.1818219594569088</c:v>
                </c:pt>
                <c:pt idx="10">
                  <c:v>3.4654002638881298</c:v>
                </c:pt>
                <c:pt idx="11">
                  <c:v>4.8847059679865135</c:v>
                </c:pt>
                <c:pt idx="12">
                  <c:v>6.2078623879786354</c:v>
                </c:pt>
                <c:pt idx="13">
                  <c:v>7.4478317912983094</c:v>
                </c:pt>
                <c:pt idx="14">
                  <c:v>8.6104529716059641</c:v>
                </c:pt>
                <c:pt idx="15">
                  <c:v>8.4022980427442828</c:v>
                </c:pt>
                <c:pt idx="16">
                  <c:v>9.3557128652698154</c:v>
                </c:pt>
                <c:pt idx="17">
                  <c:v>10.596563809873416</c:v>
                </c:pt>
                <c:pt idx="18">
                  <c:v>11.788650688053082</c:v>
                </c:pt>
                <c:pt idx="19">
                  <c:v>12.467016449379088</c:v>
                </c:pt>
                <c:pt idx="20">
                  <c:v>13.361198193041668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Wealth_SWE!$D$64:$X$64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-1.7645602033643182</c:v>
                </c:pt>
                <c:pt idx="2">
                  <c:v>-3.6359292844982627</c:v>
                </c:pt>
                <c:pt idx="3">
                  <c:v>-6.2789506240670594</c:v>
                </c:pt>
                <c:pt idx="4">
                  <c:v>-3.0847832876411907</c:v>
                </c:pt>
                <c:pt idx="5">
                  <c:v>0.31032497999841091</c:v>
                </c:pt>
                <c:pt idx="6">
                  <c:v>1.6916953760842013</c:v>
                </c:pt>
                <c:pt idx="7">
                  <c:v>4.3691005518093018</c:v>
                </c:pt>
                <c:pt idx="8">
                  <c:v>8.7735462230831285</c:v>
                </c:pt>
                <c:pt idx="9">
                  <c:v>13.844313248859663</c:v>
                </c:pt>
                <c:pt idx="10">
                  <c:v>18.809995248566569</c:v>
                </c:pt>
                <c:pt idx="11">
                  <c:v>20.081121670817414</c:v>
                </c:pt>
                <c:pt idx="12">
                  <c:v>22.720265083820014</c:v>
                </c:pt>
                <c:pt idx="13">
                  <c:v>25.114945762687825</c:v>
                </c:pt>
                <c:pt idx="14">
                  <c:v>29.794977804180856</c:v>
                </c:pt>
                <c:pt idx="15">
                  <c:v>33.135596214199616</c:v>
                </c:pt>
                <c:pt idx="16">
                  <c:v>37.919392680377051</c:v>
                </c:pt>
                <c:pt idx="17">
                  <c:v>41.391268667299187</c:v>
                </c:pt>
                <c:pt idx="18">
                  <c:v>39.375372798030298</c:v>
                </c:pt>
                <c:pt idx="19">
                  <c:v>30.8904655260569</c:v>
                </c:pt>
                <c:pt idx="20">
                  <c:v>37.327846191530647</c:v>
                </c:pt>
              </c:numCache>
            </c:numRef>
          </c:val>
        </c:ser>
        <c:marker val="1"/>
        <c:axId val="73477120"/>
        <c:axId val="73491200"/>
      </c:lineChart>
      <c:catAx>
        <c:axId val="734771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491200"/>
        <c:crosses val="autoZero"/>
        <c:auto val="1"/>
        <c:lblAlgn val="ctr"/>
        <c:lblOffset val="100"/>
      </c:catAx>
      <c:valAx>
        <c:axId val="734912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477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Wealth_SWE!$B$40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Wealth_SWE!$D$38:$X$38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Wealth_SWE!$D$40:$X$40</c:f>
              <c:numCache>
                <c:formatCode>_(* #,##0_);_(* \(#,##0\);_(* "-"??_);_(@_)</c:formatCode>
                <c:ptCount val="21"/>
                <c:pt idx="0">
                  <c:v>88827.299207717035</c:v>
                </c:pt>
                <c:pt idx="1">
                  <c:v>90301.514122385386</c:v>
                </c:pt>
                <c:pt idx="2">
                  <c:v>91001.345445684812</c:v>
                </c:pt>
                <c:pt idx="3">
                  <c:v>91015.94553840383</c:v>
                </c:pt>
                <c:pt idx="4">
                  <c:v>91393.031667293078</c:v>
                </c:pt>
                <c:pt idx="5">
                  <c:v>92327.107076518048</c:v>
                </c:pt>
                <c:pt idx="6">
                  <c:v>93609.644556777697</c:v>
                </c:pt>
                <c:pt idx="7">
                  <c:v>95004.678890276584</c:v>
                </c:pt>
                <c:pt idx="8">
                  <c:v>96881.687155172011</c:v>
                </c:pt>
                <c:pt idx="9">
                  <c:v>99168.111467989977</c:v>
                </c:pt>
                <c:pt idx="10">
                  <c:v>101629.41362788688</c:v>
                </c:pt>
                <c:pt idx="11">
                  <c:v>103904.19049241001</c:v>
                </c:pt>
                <c:pt idx="12">
                  <c:v>105892.37214327898</c:v>
                </c:pt>
                <c:pt idx="13">
                  <c:v>107779.42120975774</c:v>
                </c:pt>
                <c:pt idx="14">
                  <c:v>109819.51194238303</c:v>
                </c:pt>
                <c:pt idx="15">
                  <c:v>112178.52775703861</c:v>
                </c:pt>
                <c:pt idx="16">
                  <c:v>114936.60471008283</c:v>
                </c:pt>
                <c:pt idx="17">
                  <c:v>118099.6526678073</c:v>
                </c:pt>
                <c:pt idx="18">
                  <c:v>121112.77889325519</c:v>
                </c:pt>
                <c:pt idx="19">
                  <c:v>122532.11728103481</c:v>
                </c:pt>
                <c:pt idx="20">
                  <c:v>124416.83388583928</c:v>
                </c:pt>
              </c:numCache>
            </c:numRef>
          </c:val>
        </c:ser>
        <c:ser>
          <c:idx val="1"/>
          <c:order val="1"/>
          <c:tx>
            <c:strRef>
              <c:f>Wealth_SWE!$B$41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Wealth_SWE!$D$38:$X$38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Wealth_SWE!$D$41:$X$41</c:f>
              <c:numCache>
                <c:formatCode>General</c:formatCode>
                <c:ptCount val="21"/>
                <c:pt idx="0">
                  <c:v>294778.65371774317</c:v>
                </c:pt>
                <c:pt idx="1">
                  <c:v>296552.54696790193</c:v>
                </c:pt>
                <c:pt idx="2">
                  <c:v>296268.79025336419</c:v>
                </c:pt>
                <c:pt idx="3">
                  <c:v>289508.99064392946</c:v>
                </c:pt>
                <c:pt idx="4">
                  <c:v>289803.52114471281</c:v>
                </c:pt>
                <c:pt idx="5">
                  <c:v>292501.48967094324</c:v>
                </c:pt>
                <c:pt idx="6">
                  <c:v>293756.84364783077</c:v>
                </c:pt>
                <c:pt idx="7">
                  <c:v>292853.72231860599</c:v>
                </c:pt>
                <c:pt idx="8">
                  <c:v>292751.36252512923</c:v>
                </c:pt>
                <c:pt idx="9">
                  <c:v>294468.7676054138</c:v>
                </c:pt>
                <c:pt idx="10">
                  <c:v>297305.39641523012</c:v>
                </c:pt>
                <c:pt idx="11">
                  <c:v>300666.83611342136</c:v>
                </c:pt>
                <c:pt idx="12">
                  <c:v>303939.15118085674</c:v>
                </c:pt>
                <c:pt idx="13">
                  <c:v>307005.08016646089</c:v>
                </c:pt>
                <c:pt idx="14">
                  <c:v>309618.03923461994</c:v>
                </c:pt>
                <c:pt idx="15">
                  <c:v>306340.67253405094</c:v>
                </c:pt>
                <c:pt idx="16">
                  <c:v>307578.75532896322</c:v>
                </c:pt>
                <c:pt idx="17">
                  <c:v>309598.70472784108</c:v>
                </c:pt>
                <c:pt idx="18">
                  <c:v>311585.50485201972</c:v>
                </c:pt>
                <c:pt idx="19">
                  <c:v>313053.76957446802</c:v>
                </c:pt>
                <c:pt idx="20">
                  <c:v>314917.11981773673</c:v>
                </c:pt>
              </c:numCache>
            </c:numRef>
          </c:val>
        </c:ser>
        <c:ser>
          <c:idx val="2"/>
          <c:order val="2"/>
          <c:tx>
            <c:strRef>
              <c:f>Wealth_SWE!$B$42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Wealth_SWE!$D$38:$X$38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Wealth_SWE!$D$42:$X$42</c:f>
              <c:numCache>
                <c:formatCode>_(* #,##0_);_(* \(#,##0\);_(* "-"??_);_(@_)</c:formatCode>
                <c:ptCount val="21"/>
                <c:pt idx="0">
                  <c:v>24348.546846704954</c:v>
                </c:pt>
                <c:pt idx="1">
                  <c:v>24138.042435793981</c:v>
                </c:pt>
                <c:pt idx="2">
                  <c:v>23933.058395121487</c:v>
                </c:pt>
                <c:pt idx="3">
                  <c:v>23744.446482115982</c:v>
                </c:pt>
                <c:pt idx="4">
                  <c:v>23578.574510723793</c:v>
                </c:pt>
                <c:pt idx="5">
                  <c:v>23421.946617333113</c:v>
                </c:pt>
                <c:pt idx="6">
                  <c:v>23349.692609183847</c:v>
                </c:pt>
                <c:pt idx="7">
                  <c:v>23291.642738222152</c:v>
                </c:pt>
                <c:pt idx="8">
                  <c:v>23257.716184078505</c:v>
                </c:pt>
                <c:pt idx="9">
                  <c:v>23218.46155938306</c:v>
                </c:pt>
                <c:pt idx="10">
                  <c:v>23156.946040696377</c:v>
                </c:pt>
                <c:pt idx="11">
                  <c:v>23310.850963374312</c:v>
                </c:pt>
                <c:pt idx="12">
                  <c:v>23448.230399452106</c:v>
                </c:pt>
                <c:pt idx="13">
                  <c:v>23553.763324009829</c:v>
                </c:pt>
                <c:pt idx="14">
                  <c:v>23643.678943594914</c:v>
                </c:pt>
                <c:pt idx="15">
                  <c:v>23712.85243071954</c:v>
                </c:pt>
                <c:pt idx="16">
                  <c:v>23606.191352750808</c:v>
                </c:pt>
                <c:pt idx="17">
                  <c:v>23485.301260124223</c:v>
                </c:pt>
                <c:pt idx="18">
                  <c:v>23348.546971225078</c:v>
                </c:pt>
                <c:pt idx="19">
                  <c:v>23228.367509240477</c:v>
                </c:pt>
                <c:pt idx="20">
                  <c:v>23128.155320579888</c:v>
                </c:pt>
              </c:numCache>
            </c:numRef>
          </c:val>
        </c:ser>
        <c:overlap val="100"/>
        <c:axId val="75699712"/>
        <c:axId val="75701248"/>
      </c:barChart>
      <c:catAx>
        <c:axId val="756997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701248"/>
        <c:crosses val="autoZero"/>
        <c:auto val="1"/>
        <c:lblAlgn val="ctr"/>
        <c:lblOffset val="100"/>
      </c:catAx>
      <c:valAx>
        <c:axId val="757012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6997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Wealth_SWE!$B$67:$B$69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Wealth_SWE!$C$67:$C$69</c:f>
              <c:numCache>
                <c:formatCode>_(* #,##0_);_(* \(#,##0\);_(* "-"??_);_(@_)</c:formatCode>
                <c:ptCount val="3"/>
                <c:pt idx="0">
                  <c:v>24.113454689005877</c:v>
                </c:pt>
                <c:pt idx="1">
                  <c:v>70.374718775461787</c:v>
                </c:pt>
                <c:pt idx="2">
                  <c:v>5.5118265355323404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Wealth_SWE!$B$72:$B$75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Wealth_SWE!$C$72:$C$75</c:f>
              <c:numCache>
                <c:formatCode>_(* #,##0_);_(* \(#,##0\);_(* "-"??_);_(@_)</c:formatCode>
                <c:ptCount val="4"/>
                <c:pt idx="0">
                  <c:v>4.5195314553145796</c:v>
                </c:pt>
                <c:pt idx="1">
                  <c:v>90.708518389720041</c:v>
                </c:pt>
                <c:pt idx="2">
                  <c:v>0</c:v>
                </c:pt>
                <c:pt idx="3">
                  <c:v>4.7719501549653849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3491612803330.5015</v>
      </c>
      <c r="E7" s="13">
        <f t="shared" ref="E7:X7" si="0">+E8+E9+E10</f>
        <v>3541407577224.188</v>
      </c>
      <c r="F7" s="13">
        <f t="shared" si="0"/>
        <v>3568691478847.7324</v>
      </c>
      <c r="G7" s="13">
        <f t="shared" si="0"/>
        <v>3532867282550.0586</v>
      </c>
      <c r="H7" s="13">
        <f t="shared" si="0"/>
        <v>3557963654563.7373</v>
      </c>
      <c r="I7" s="13">
        <f t="shared" si="0"/>
        <v>3603606725503.3281</v>
      </c>
      <c r="J7" s="13">
        <f t="shared" si="0"/>
        <v>3633778963171.7427</v>
      </c>
      <c r="K7" s="13">
        <f t="shared" si="0"/>
        <v>3640295353204.7646</v>
      </c>
      <c r="L7" s="13">
        <f t="shared" si="0"/>
        <v>3655177438429.3027</v>
      </c>
      <c r="M7" s="13">
        <f t="shared" si="0"/>
        <v>3690206483832.3184</v>
      </c>
      <c r="N7" s="13">
        <f t="shared" si="0"/>
        <v>3739797538941.2671</v>
      </c>
      <c r="O7" s="13">
        <f t="shared" si="0"/>
        <v>3798316840583.1445</v>
      </c>
      <c r="P7" s="13">
        <f t="shared" si="0"/>
        <v>3856983143368.9995</v>
      </c>
      <c r="Q7" s="13">
        <f t="shared" si="0"/>
        <v>3916724223696.3042</v>
      </c>
      <c r="R7" s="13">
        <f t="shared" si="0"/>
        <v>3977967776179.6733</v>
      </c>
      <c r="S7" s="13">
        <f t="shared" si="0"/>
        <v>3993065774083.4033</v>
      </c>
      <c r="T7" s="13">
        <f t="shared" si="0"/>
        <v>4055560310088.2661</v>
      </c>
      <c r="U7" s="13">
        <f t="shared" si="0"/>
        <v>4133462239633.8706</v>
      </c>
      <c r="V7" s="13">
        <f t="shared" si="0"/>
        <v>4212446201333.98</v>
      </c>
      <c r="W7" s="13">
        <f t="shared" si="0"/>
        <v>4272069991958.1045</v>
      </c>
      <c r="X7" s="13">
        <f t="shared" si="0"/>
        <v>4337749832006.458</v>
      </c>
    </row>
    <row r="8" spans="1:24" s="22" customFormat="1" ht="15.75">
      <c r="A8" s="19">
        <v>1</v>
      </c>
      <c r="B8" s="20" t="s">
        <v>5</v>
      </c>
      <c r="C8" s="20"/>
      <c r="D8" s="21">
        <v>760257664450.68579</v>
      </c>
      <c r="E8" s="21">
        <v>778103675482.26782</v>
      </c>
      <c r="F8" s="21">
        <v>789769463661.61084</v>
      </c>
      <c r="G8" s="21">
        <v>795378700369.88379</v>
      </c>
      <c r="H8" s="21">
        <v>803342554922.74597</v>
      </c>
      <c r="I8" s="21">
        <v>814966665481.96375</v>
      </c>
      <c r="J8" s="21">
        <v>828203935054.17053</v>
      </c>
      <c r="K8" s="21">
        <v>841165156585.70215</v>
      </c>
      <c r="L8" s="21">
        <v>857659667794.23389</v>
      </c>
      <c r="M8" s="21">
        <v>877884417584.93237</v>
      </c>
      <c r="N8" s="21">
        <v>900452154043.36279</v>
      </c>
      <c r="O8" s="21">
        <v>922359784893.31433</v>
      </c>
      <c r="P8" s="21">
        <v>942636001008.57727</v>
      </c>
      <c r="Q8" s="21">
        <v>963051378042.29968</v>
      </c>
      <c r="R8" s="21">
        <v>985955734535.79687</v>
      </c>
      <c r="S8" s="21">
        <v>1012898628710.3778</v>
      </c>
      <c r="T8" s="21">
        <v>1044854996994.1827</v>
      </c>
      <c r="U8" s="21">
        <v>1081955087359.8806</v>
      </c>
      <c r="V8" s="21">
        <v>1118703236201.3</v>
      </c>
      <c r="W8" s="21">
        <v>1140910022536.616</v>
      </c>
      <c r="X8" s="21">
        <v>1166990959380.1663</v>
      </c>
    </row>
    <row r="9" spans="1:24" s="22" customFormat="1" ht="15.75">
      <c r="A9" s="19">
        <v>2</v>
      </c>
      <c r="B9" s="20" t="s">
        <v>38</v>
      </c>
      <c r="C9" s="20"/>
      <c r="D9" s="21">
        <v>2522960090020.3784</v>
      </c>
      <c r="E9" s="21">
        <v>2555312931482.1831</v>
      </c>
      <c r="F9" s="21">
        <v>2571215210413.8916</v>
      </c>
      <c r="G9" s="21">
        <v>2529988381284.2905</v>
      </c>
      <c r="H9" s="21">
        <v>2547365995577.5176</v>
      </c>
      <c r="I9" s="21">
        <v>2581895731749.4424</v>
      </c>
      <c r="J9" s="21">
        <v>2598990467383.5342</v>
      </c>
      <c r="K9" s="21">
        <v>2592907529063.2642</v>
      </c>
      <c r="L9" s="21">
        <v>2591625349458.0864</v>
      </c>
      <c r="M9" s="21">
        <v>2606780937132.9473</v>
      </c>
      <c r="N9" s="21">
        <v>2634171299964.5903</v>
      </c>
      <c r="O9" s="21">
        <v>2669026118849.2354</v>
      </c>
      <c r="P9" s="21">
        <v>2705614958095.437</v>
      </c>
      <c r="Q9" s="21">
        <v>2743210737278.7534</v>
      </c>
      <c r="R9" s="21">
        <v>2779739919617.0444</v>
      </c>
      <c r="S9" s="21">
        <v>2766055619841.9702</v>
      </c>
      <c r="T9" s="21">
        <v>2796108344120.2925</v>
      </c>
      <c r="U9" s="21">
        <v>2836349523927.3208</v>
      </c>
      <c r="V9" s="21">
        <v>2878075425373.4858</v>
      </c>
      <c r="W9" s="21">
        <v>2914878084422.5249</v>
      </c>
      <c r="X9" s="21">
        <v>2953824014831.8677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208395048859.43695</v>
      </c>
      <c r="E10" s="21">
        <f t="shared" ref="E10:X10" si="1">+E13+E16+E19+E23</f>
        <v>207990970259.73669</v>
      </c>
      <c r="F10" s="21">
        <f t="shared" si="1"/>
        <v>207706804772.22989</v>
      </c>
      <c r="G10" s="21">
        <f t="shared" si="1"/>
        <v>207500200895.88443</v>
      </c>
      <c r="H10" s="21">
        <f t="shared" si="1"/>
        <v>207255104063.47385</v>
      </c>
      <c r="I10" s="21">
        <f t="shared" si="1"/>
        <v>206744328271.92187</v>
      </c>
      <c r="J10" s="21">
        <f t="shared" si="1"/>
        <v>206584560734.0379</v>
      </c>
      <c r="K10" s="21">
        <f t="shared" si="1"/>
        <v>206222667555.79822</v>
      </c>
      <c r="L10" s="21">
        <f t="shared" si="1"/>
        <v>205892421176.98267</v>
      </c>
      <c r="M10" s="21">
        <f t="shared" si="1"/>
        <v>205541129114.43832</v>
      </c>
      <c r="N10" s="21">
        <f t="shared" si="1"/>
        <v>205174084933.31412</v>
      </c>
      <c r="O10" s="21">
        <f t="shared" si="1"/>
        <v>206930936840.59491</v>
      </c>
      <c r="P10" s="21">
        <f t="shared" si="1"/>
        <v>208732184264.98514</v>
      </c>
      <c r="Q10" s="21">
        <f t="shared" si="1"/>
        <v>210462108375.25082</v>
      </c>
      <c r="R10" s="21">
        <f t="shared" si="1"/>
        <v>212272122026.83212</v>
      </c>
      <c r="S10" s="21">
        <f t="shared" si="1"/>
        <v>214111525531.05533</v>
      </c>
      <c r="T10" s="21">
        <f t="shared" si="1"/>
        <v>214596968973.7912</v>
      </c>
      <c r="U10" s="21">
        <f t="shared" si="1"/>
        <v>215157628346.66934</v>
      </c>
      <c r="V10" s="21">
        <f t="shared" si="1"/>
        <v>215667539759.19376</v>
      </c>
      <c r="W10" s="21">
        <f t="shared" si="1"/>
        <v>216281884998.96411</v>
      </c>
      <c r="X10" s="21">
        <f t="shared" si="1"/>
        <v>216934857794.42401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197791735865.06888</v>
      </c>
      <c r="E11" s="38">
        <f t="shared" ref="E11:X11" si="2">+E13+E16</f>
        <v>197444206829.15588</v>
      </c>
      <c r="F11" s="38">
        <f t="shared" si="2"/>
        <v>197217246122.0632</v>
      </c>
      <c r="G11" s="38">
        <f t="shared" si="2"/>
        <v>197066743379.58829</v>
      </c>
      <c r="H11" s="38">
        <f t="shared" si="2"/>
        <v>196880952345.75134</v>
      </c>
      <c r="I11" s="38">
        <f t="shared" si="2"/>
        <v>196433439817.64584</v>
      </c>
      <c r="J11" s="38">
        <f t="shared" si="2"/>
        <v>196335869512.21402</v>
      </c>
      <c r="K11" s="38">
        <f t="shared" si="2"/>
        <v>196038332222.39725</v>
      </c>
      <c r="L11" s="38">
        <f t="shared" si="2"/>
        <v>195770201842.04883</v>
      </c>
      <c r="M11" s="38">
        <f t="shared" si="2"/>
        <v>195475605243.17889</v>
      </c>
      <c r="N11" s="38">
        <f t="shared" si="2"/>
        <v>195169245880.52164</v>
      </c>
      <c r="O11" s="38">
        <f t="shared" si="2"/>
        <v>196982780396.6235</v>
      </c>
      <c r="P11" s="38">
        <f t="shared" si="2"/>
        <v>198840425276.92789</v>
      </c>
      <c r="Q11" s="38">
        <f t="shared" si="2"/>
        <v>200630434265.45502</v>
      </c>
      <c r="R11" s="38">
        <f t="shared" si="2"/>
        <v>202502782600.49365</v>
      </c>
      <c r="S11" s="38">
        <f t="shared" si="2"/>
        <v>204407478535.94745</v>
      </c>
      <c r="T11" s="38">
        <f t="shared" si="2"/>
        <v>204958071507.67883</v>
      </c>
      <c r="U11" s="38">
        <f t="shared" si="2"/>
        <v>205588063134.97488</v>
      </c>
      <c r="V11" s="38">
        <f t="shared" si="2"/>
        <v>206165122325.22784</v>
      </c>
      <c r="W11" s="38">
        <f t="shared" si="2"/>
        <v>206830402243.88589</v>
      </c>
      <c r="X11" s="38">
        <f t="shared" si="2"/>
        <v>207554495981.48071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10603312994.368063</v>
      </c>
      <c r="E12" s="38">
        <f t="shared" ref="E12:X12" si="3">+E23+E19</f>
        <v>10546763430.580795</v>
      </c>
      <c r="F12" s="38">
        <f t="shared" si="3"/>
        <v>10489558650.166677</v>
      </c>
      <c r="G12" s="38">
        <f t="shared" si="3"/>
        <v>10433457516.296135</v>
      </c>
      <c r="H12" s="38">
        <f t="shared" si="3"/>
        <v>10374151717.722504</v>
      </c>
      <c r="I12" s="38">
        <f t="shared" si="3"/>
        <v>10310888454.276018</v>
      </c>
      <c r="J12" s="38">
        <f t="shared" si="3"/>
        <v>10248691221.823885</v>
      </c>
      <c r="K12" s="38">
        <f t="shared" si="3"/>
        <v>10184335333.400959</v>
      </c>
      <c r="L12" s="38">
        <f t="shared" si="3"/>
        <v>10122219334.933849</v>
      </c>
      <c r="M12" s="38">
        <f t="shared" si="3"/>
        <v>10065523871.259434</v>
      </c>
      <c r="N12" s="38">
        <f t="shared" si="3"/>
        <v>10004839052.792479</v>
      </c>
      <c r="O12" s="38">
        <f t="shared" si="3"/>
        <v>9948156443.9714203</v>
      </c>
      <c r="P12" s="38">
        <f t="shared" si="3"/>
        <v>9891758988.0572433</v>
      </c>
      <c r="Q12" s="38">
        <f t="shared" si="3"/>
        <v>9831674109.7957993</v>
      </c>
      <c r="R12" s="38">
        <f t="shared" si="3"/>
        <v>9769339426.3384819</v>
      </c>
      <c r="S12" s="38">
        <f t="shared" si="3"/>
        <v>9704046995.1078682</v>
      </c>
      <c r="T12" s="38">
        <f t="shared" si="3"/>
        <v>9638897466.1123524</v>
      </c>
      <c r="U12" s="38">
        <f t="shared" si="3"/>
        <v>9569565211.6944523</v>
      </c>
      <c r="V12" s="38">
        <f t="shared" si="3"/>
        <v>9502417433.9659195</v>
      </c>
      <c r="W12" s="38">
        <f t="shared" si="3"/>
        <v>9451482755.0782051</v>
      </c>
      <c r="X12" s="38">
        <f t="shared" si="3"/>
        <v>9380361812.9432983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10036578201.55624</v>
      </c>
      <c r="E13" s="13">
        <f t="shared" ref="E13:X13" si="4">+E14+E15</f>
        <v>9874840199.4801807</v>
      </c>
      <c r="F13" s="13">
        <f t="shared" si="4"/>
        <v>9833670526.2244568</v>
      </c>
      <c r="G13" s="13">
        <f t="shared" si="4"/>
        <v>9868958817.5865059</v>
      </c>
      <c r="H13" s="13">
        <f t="shared" si="4"/>
        <v>9868958817.5865059</v>
      </c>
      <c r="I13" s="13">
        <f t="shared" si="4"/>
        <v>9607237323.3179722</v>
      </c>
      <c r="J13" s="13">
        <f t="shared" si="4"/>
        <v>9695458051.7230968</v>
      </c>
      <c r="K13" s="13">
        <f t="shared" si="4"/>
        <v>9583711795.7432728</v>
      </c>
      <c r="L13" s="13">
        <f t="shared" si="4"/>
        <v>9501372449.231823</v>
      </c>
      <c r="M13" s="13">
        <f t="shared" si="4"/>
        <v>9392566884.1988373</v>
      </c>
      <c r="N13" s="13">
        <f t="shared" si="4"/>
        <v>9271998555.3785019</v>
      </c>
      <c r="O13" s="13">
        <f t="shared" si="4"/>
        <v>9274939246.3253403</v>
      </c>
      <c r="P13" s="13">
        <f t="shared" si="4"/>
        <v>9321990301.4747391</v>
      </c>
      <c r="Q13" s="13">
        <f t="shared" si="4"/>
        <v>9301405464.8468761</v>
      </c>
      <c r="R13" s="13">
        <f t="shared" si="4"/>
        <v>9363159974.730463</v>
      </c>
      <c r="S13" s="13">
        <f t="shared" si="4"/>
        <v>9457262085.0292625</v>
      </c>
      <c r="T13" s="13">
        <f t="shared" si="4"/>
        <v>9301405464.8468761</v>
      </c>
      <c r="U13" s="13">
        <f t="shared" si="4"/>
        <v>9224947500.2291031</v>
      </c>
      <c r="V13" s="13">
        <f t="shared" si="4"/>
        <v>9095557098.5682545</v>
      </c>
      <c r="W13" s="13">
        <f t="shared" si="4"/>
        <v>9054387425.3125305</v>
      </c>
      <c r="X13" s="13">
        <f t="shared" si="4"/>
        <v>9072031570.9935551</v>
      </c>
    </row>
    <row r="14" spans="1:24" ht="15.75">
      <c r="A14" s="8" t="s">
        <v>43</v>
      </c>
      <c r="B14" s="2" t="s">
        <v>27</v>
      </c>
      <c r="C14" s="10"/>
      <c r="D14" s="11">
        <v>8366265743.7525654</v>
      </c>
      <c r="E14" s="11">
        <v>8204527741.6765051</v>
      </c>
      <c r="F14" s="11">
        <v>8139832540.8460808</v>
      </c>
      <c r="G14" s="11">
        <v>8175120832.2081308</v>
      </c>
      <c r="H14" s="11">
        <v>8175120832.2081308</v>
      </c>
      <c r="I14" s="11">
        <v>8136891849.8992434</v>
      </c>
      <c r="J14" s="11">
        <v>8269222942.5069294</v>
      </c>
      <c r="K14" s="11">
        <v>8230993960.1980419</v>
      </c>
      <c r="L14" s="11">
        <v>8186883595.9954805</v>
      </c>
      <c r="M14" s="11">
        <v>8078078030.9624939</v>
      </c>
      <c r="N14" s="11">
        <v>7957509702.1421585</v>
      </c>
      <c r="O14" s="11">
        <v>7922221410.7801094</v>
      </c>
      <c r="P14" s="11">
        <v>7881051737.5243845</v>
      </c>
      <c r="Q14" s="11">
        <v>7848704137.1091728</v>
      </c>
      <c r="R14" s="11">
        <v>7825178609.5344734</v>
      </c>
      <c r="S14" s="11">
        <v>7948687629.3016462</v>
      </c>
      <c r="T14" s="11">
        <v>7822237918.587636</v>
      </c>
      <c r="U14" s="11">
        <v>7786949627.2255859</v>
      </c>
      <c r="V14" s="11">
        <v>7748720644.9166994</v>
      </c>
      <c r="W14" s="11">
        <v>7772246172.4913988</v>
      </c>
      <c r="X14" s="11">
        <v>7745779953.969862</v>
      </c>
    </row>
    <row r="15" spans="1:24" ht="15.75">
      <c r="A15" s="8" t="s">
        <v>47</v>
      </c>
      <c r="B15" s="2" t="s">
        <v>6</v>
      </c>
      <c r="C15" s="10"/>
      <c r="D15" s="11">
        <v>1670312457.8036757</v>
      </c>
      <c r="E15" s="11">
        <v>1670312457.8036757</v>
      </c>
      <c r="F15" s="11">
        <v>1693837985.3783753</v>
      </c>
      <c r="G15" s="11">
        <v>1693837985.3783753</v>
      </c>
      <c r="H15" s="11">
        <v>1693837985.3783753</v>
      </c>
      <c r="I15" s="11">
        <v>1470345473.4187286</v>
      </c>
      <c r="J15" s="11">
        <v>1426235109.2161667</v>
      </c>
      <c r="K15" s="11">
        <v>1352717835.5452302</v>
      </c>
      <c r="L15" s="11">
        <v>1314488853.2363434</v>
      </c>
      <c r="M15" s="11">
        <v>1314488853.2363434</v>
      </c>
      <c r="N15" s="11">
        <v>1314488853.2363434</v>
      </c>
      <c r="O15" s="11">
        <v>1352717835.5452302</v>
      </c>
      <c r="P15" s="11">
        <v>1440938563.9503539</v>
      </c>
      <c r="Q15" s="11">
        <v>1452701327.7377038</v>
      </c>
      <c r="R15" s="11">
        <v>1537981365.1959901</v>
      </c>
      <c r="S15" s="11">
        <v>1508574455.7276154</v>
      </c>
      <c r="T15" s="11">
        <v>1479167546.2592409</v>
      </c>
      <c r="U15" s="11">
        <v>1437997873.0035164</v>
      </c>
      <c r="V15" s="11">
        <v>1346836453.6515553</v>
      </c>
      <c r="W15" s="11">
        <v>1282141252.8211312</v>
      </c>
      <c r="X15" s="11">
        <v>1326251617.0236931</v>
      </c>
    </row>
    <row r="16" spans="1:24" ht="15.75">
      <c r="A16" s="15" t="s">
        <v>44</v>
      </c>
      <c r="B16" s="10" t="s">
        <v>11</v>
      </c>
      <c r="C16" s="10"/>
      <c r="D16" s="13">
        <f>+D17+D18</f>
        <v>187755157663.51263</v>
      </c>
      <c r="E16" s="13">
        <f t="shared" ref="E16:X16" si="5">+E17+E18</f>
        <v>187569366629.67569</v>
      </c>
      <c r="F16" s="13">
        <f t="shared" si="5"/>
        <v>187383575595.83875</v>
      </c>
      <c r="G16" s="13">
        <f t="shared" si="5"/>
        <v>187197784562.00177</v>
      </c>
      <c r="H16" s="13">
        <f t="shared" si="5"/>
        <v>187011993528.16483</v>
      </c>
      <c r="I16" s="13">
        <f t="shared" si="5"/>
        <v>186826202494.32788</v>
      </c>
      <c r="J16" s="13">
        <f t="shared" si="5"/>
        <v>186640411460.49094</v>
      </c>
      <c r="K16" s="13">
        <f t="shared" si="5"/>
        <v>186454620426.65396</v>
      </c>
      <c r="L16" s="13">
        <f t="shared" si="5"/>
        <v>186268829392.81702</v>
      </c>
      <c r="M16" s="13">
        <f t="shared" si="5"/>
        <v>186083038358.98007</v>
      </c>
      <c r="N16" s="13">
        <f t="shared" si="5"/>
        <v>185897247325.14313</v>
      </c>
      <c r="O16" s="13">
        <f t="shared" si="5"/>
        <v>187707841150.29816</v>
      </c>
      <c r="P16" s="13">
        <f t="shared" si="5"/>
        <v>189518434975.45316</v>
      </c>
      <c r="Q16" s="13">
        <f t="shared" si="5"/>
        <v>191329028800.60815</v>
      </c>
      <c r="R16" s="13">
        <f t="shared" si="5"/>
        <v>193139622625.76318</v>
      </c>
      <c r="S16" s="13">
        <f t="shared" si="5"/>
        <v>194950216450.91818</v>
      </c>
      <c r="T16" s="13">
        <f t="shared" si="5"/>
        <v>195656666042.83197</v>
      </c>
      <c r="U16" s="13">
        <f t="shared" si="5"/>
        <v>196363115634.74579</v>
      </c>
      <c r="V16" s="13">
        <f t="shared" si="5"/>
        <v>197069565226.65958</v>
      </c>
      <c r="W16" s="13">
        <f t="shared" si="5"/>
        <v>197776014818.57336</v>
      </c>
      <c r="X16" s="13">
        <f t="shared" si="5"/>
        <v>198482464410.48715</v>
      </c>
    </row>
    <row r="17" spans="1:24">
      <c r="A17" s="8" t="s">
        <v>45</v>
      </c>
      <c r="B17" s="2" t="s">
        <v>7</v>
      </c>
      <c r="C17" s="2"/>
      <c r="D17" s="14">
        <v>83410305891.031769</v>
      </c>
      <c r="E17" s="14">
        <v>83693278448.093506</v>
      </c>
      <c r="F17" s="14">
        <v>83976251005.155243</v>
      </c>
      <c r="G17" s="14">
        <v>84259223562.21698</v>
      </c>
      <c r="H17" s="14">
        <v>84542196119.278732</v>
      </c>
      <c r="I17" s="14">
        <v>84825168676.340469</v>
      </c>
      <c r="J17" s="14">
        <v>85108141233.402222</v>
      </c>
      <c r="K17" s="14">
        <v>85391113790.463959</v>
      </c>
      <c r="L17" s="14">
        <v>85674086347.525711</v>
      </c>
      <c r="M17" s="14">
        <v>85957058904.587433</v>
      </c>
      <c r="N17" s="14">
        <v>86240031461.649185</v>
      </c>
      <c r="O17" s="14">
        <v>87416686300.361374</v>
      </c>
      <c r="P17" s="14">
        <v>88593341139.073563</v>
      </c>
      <c r="Q17" s="14">
        <v>89769995977.785736</v>
      </c>
      <c r="R17" s="14">
        <v>90946650816.49791</v>
      </c>
      <c r="S17" s="14">
        <v>92123305655.210083</v>
      </c>
      <c r="T17" s="14">
        <v>92829755247.123886</v>
      </c>
      <c r="U17" s="14">
        <v>93536204839.037689</v>
      </c>
      <c r="V17" s="14">
        <v>94242654430.951477</v>
      </c>
      <c r="W17" s="14">
        <v>94949104022.865265</v>
      </c>
      <c r="X17" s="14">
        <v>95655553614.779053</v>
      </c>
    </row>
    <row r="18" spans="1:24">
      <c r="A18" s="8" t="s">
        <v>46</v>
      </c>
      <c r="B18" s="2" t="s">
        <v>62</v>
      </c>
      <c r="C18" s="2"/>
      <c r="D18" s="14">
        <v>104344851772.48088</v>
      </c>
      <c r="E18" s="14">
        <v>103876088181.58218</v>
      </c>
      <c r="F18" s="14">
        <v>103407324590.68349</v>
      </c>
      <c r="G18" s="14">
        <v>102938560999.78479</v>
      </c>
      <c r="H18" s="14">
        <v>102469797408.88609</v>
      </c>
      <c r="I18" s="14">
        <v>102001033817.9874</v>
      </c>
      <c r="J18" s="14">
        <v>101532270227.08871</v>
      </c>
      <c r="K18" s="14">
        <v>101063506636.19</v>
      </c>
      <c r="L18" s="14">
        <v>100594743045.29132</v>
      </c>
      <c r="M18" s="14">
        <v>100125979454.39264</v>
      </c>
      <c r="N18" s="14">
        <v>99657215863.493927</v>
      </c>
      <c r="O18" s="14">
        <v>100291154849.93677</v>
      </c>
      <c r="P18" s="14">
        <v>100925093836.37959</v>
      </c>
      <c r="Q18" s="14">
        <v>101559032822.82243</v>
      </c>
      <c r="R18" s="14">
        <v>102192971809.26527</v>
      </c>
      <c r="S18" s="14">
        <v>102826910795.7081</v>
      </c>
      <c r="T18" s="14">
        <v>102826910795.7081</v>
      </c>
      <c r="U18" s="14">
        <v>102826910795.7081</v>
      </c>
      <c r="V18" s="14">
        <v>102826910795.7081</v>
      </c>
      <c r="W18" s="14">
        <v>102826910795.7081</v>
      </c>
      <c r="X18" s="14">
        <v>102826910795.7081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10603312994.368063</v>
      </c>
      <c r="E23" s="13">
        <f t="shared" ref="E23:X23" si="7">+E24+E25+E26+E27+E28+E29+E30+E31+E32+E33</f>
        <v>10546763430.580795</v>
      </c>
      <c r="F23" s="13">
        <f t="shared" si="7"/>
        <v>10489558650.166677</v>
      </c>
      <c r="G23" s="13">
        <f t="shared" si="7"/>
        <v>10433457516.296135</v>
      </c>
      <c r="H23" s="13">
        <f t="shared" si="7"/>
        <v>10374151717.722504</v>
      </c>
      <c r="I23" s="13">
        <f t="shared" si="7"/>
        <v>10310888454.276018</v>
      </c>
      <c r="J23" s="13">
        <f t="shared" si="7"/>
        <v>10248691221.823885</v>
      </c>
      <c r="K23" s="13">
        <f t="shared" si="7"/>
        <v>10184335333.400959</v>
      </c>
      <c r="L23" s="13">
        <f t="shared" si="7"/>
        <v>10122219334.933849</v>
      </c>
      <c r="M23" s="13">
        <f t="shared" si="7"/>
        <v>10065523871.259434</v>
      </c>
      <c r="N23" s="13">
        <f t="shared" si="7"/>
        <v>10004839052.792479</v>
      </c>
      <c r="O23" s="13">
        <f t="shared" si="7"/>
        <v>9948156443.9714203</v>
      </c>
      <c r="P23" s="13">
        <f t="shared" si="7"/>
        <v>9891758988.0572433</v>
      </c>
      <c r="Q23" s="13">
        <f t="shared" si="7"/>
        <v>9831674109.7957993</v>
      </c>
      <c r="R23" s="13">
        <f t="shared" si="7"/>
        <v>9769339426.3384819</v>
      </c>
      <c r="S23" s="13">
        <f t="shared" si="7"/>
        <v>9704046995.1078682</v>
      </c>
      <c r="T23" s="13">
        <f t="shared" si="7"/>
        <v>9638897466.1123524</v>
      </c>
      <c r="U23" s="13">
        <f t="shared" si="7"/>
        <v>9569565211.6944523</v>
      </c>
      <c r="V23" s="13">
        <f t="shared" si="7"/>
        <v>9502417433.9659195</v>
      </c>
      <c r="W23" s="13">
        <f t="shared" si="7"/>
        <v>9451482755.0782051</v>
      </c>
      <c r="X23" s="13">
        <f t="shared" si="7"/>
        <v>9380361812.9432983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10448111868.417408</v>
      </c>
      <c r="E27" s="11">
        <v>10396649973.76342</v>
      </c>
      <c r="F27" s="11">
        <v>10345323869.497849</v>
      </c>
      <c r="G27" s="11">
        <v>10295459508.825254</v>
      </c>
      <c r="H27" s="11">
        <v>10242450668.765949</v>
      </c>
      <c r="I27" s="11">
        <v>10184774366.924335</v>
      </c>
      <c r="J27" s="11">
        <v>10128093861.264456</v>
      </c>
      <c r="K27" s="11">
        <v>10069802508.840006</v>
      </c>
      <c r="L27" s="11">
        <v>10014075198.455694</v>
      </c>
      <c r="M27" s="11">
        <v>9963878018.2036419</v>
      </c>
      <c r="N27" s="11">
        <v>9909143841.4444294</v>
      </c>
      <c r="O27" s="11">
        <v>9857261262.8420067</v>
      </c>
      <c r="P27" s="11">
        <v>9803261951.7142353</v>
      </c>
      <c r="Q27" s="11">
        <v>9746022309.1608715</v>
      </c>
      <c r="R27" s="11">
        <v>9686721847.7715073</v>
      </c>
      <c r="S27" s="11">
        <v>9624804093.2092896</v>
      </c>
      <c r="T27" s="11">
        <v>9562761198.485199</v>
      </c>
      <c r="U27" s="11">
        <v>9496958773.7915573</v>
      </c>
      <c r="V27" s="11">
        <v>9433355620.8789692</v>
      </c>
      <c r="W27" s="11">
        <v>9386289607.2304516</v>
      </c>
      <c r="X27" s="11">
        <v>9318948224.8014011</v>
      </c>
    </row>
    <row r="28" spans="1:24" s="16" customFormat="1" ht="15.75">
      <c r="A28" s="8" t="s">
        <v>53</v>
      </c>
      <c r="B28" s="18" t="s">
        <v>21</v>
      </c>
      <c r="C28" s="18"/>
      <c r="D28" s="11">
        <v>155201125.95065477</v>
      </c>
      <c r="E28" s="11">
        <v>150113456.81737605</v>
      </c>
      <c r="F28" s="11">
        <v>144234780.66882971</v>
      </c>
      <c r="G28" s="11">
        <v>137998007.47088143</v>
      </c>
      <c r="H28" s="11">
        <v>131701048.95655407</v>
      </c>
      <c r="I28" s="11">
        <v>126114087.35168174</v>
      </c>
      <c r="J28" s="11">
        <v>120597360.55942985</v>
      </c>
      <c r="K28" s="11">
        <v>114532824.56095228</v>
      </c>
      <c r="L28" s="11">
        <v>108144136.47815482</v>
      </c>
      <c r="M28" s="11">
        <v>101645853.05579141</v>
      </c>
      <c r="N28" s="11">
        <v>95695211.3480497</v>
      </c>
      <c r="O28" s="11">
        <v>90895181.129413754</v>
      </c>
      <c r="P28" s="11">
        <v>88497036.343007371</v>
      </c>
      <c r="Q28" s="11">
        <v>85651800.634927988</v>
      </c>
      <c r="R28" s="11">
        <v>82617578.566975579</v>
      </c>
      <c r="S28" s="11">
        <v>79242901.898578376</v>
      </c>
      <c r="T28" s="11">
        <v>76136267.627153203</v>
      </c>
      <c r="U28" s="11">
        <v>72606437.902895704</v>
      </c>
      <c r="V28" s="11">
        <v>69061813.086949468</v>
      </c>
      <c r="W28" s="11">
        <v>65193147.84775272</v>
      </c>
      <c r="X28" s="11">
        <v>61413588.141896382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263842993960.77429</v>
      </c>
      <c r="E35" s="11">
        <v>260940713266.02371</v>
      </c>
      <c r="F35" s="11">
        <v>257809477696.97171</v>
      </c>
      <c r="G35" s="11">
        <v>252478749860.88971</v>
      </c>
      <c r="H35" s="11">
        <v>262609768875.117</v>
      </c>
      <c r="I35" s="11">
        <v>272952748450.94159</v>
      </c>
      <c r="J35" s="11">
        <v>277353338746.83221</v>
      </c>
      <c r="K35" s="11">
        <v>284865226402.38202</v>
      </c>
      <c r="L35" s="11">
        <v>296843674402.34991</v>
      </c>
      <c r="M35" s="11">
        <v>310676108248.86542</v>
      </c>
      <c r="N35" s="11">
        <v>324508006841.43738</v>
      </c>
      <c r="O35" s="11">
        <v>328604305270.48938</v>
      </c>
      <c r="P35" s="11">
        <v>336764920705.47357</v>
      </c>
      <c r="Q35" s="11">
        <v>344630745031.11493</v>
      </c>
      <c r="R35" s="11">
        <v>359225380493.07141</v>
      </c>
      <c r="S35" s="11">
        <v>370579722395.00269</v>
      </c>
      <c r="T35" s="11">
        <v>386504196279.40521</v>
      </c>
      <c r="U35" s="11">
        <v>399313893653.51617</v>
      </c>
      <c r="V35" s="11">
        <v>396864437794.9054</v>
      </c>
      <c r="W35" s="11">
        <v>375699560177.37421</v>
      </c>
      <c r="X35" s="11">
        <v>397080145134.10681</v>
      </c>
    </row>
    <row r="36" spans="1:24" ht="15.75">
      <c r="A36" s="25">
        <v>5</v>
      </c>
      <c r="B36" s="9" t="s">
        <v>9</v>
      </c>
      <c r="C36" s="10"/>
      <c r="D36" s="11">
        <v>8558829.0000000019</v>
      </c>
      <c r="E36" s="11">
        <v>8616729.0000000019</v>
      </c>
      <c r="F36" s="11">
        <v>8678657.0000000019</v>
      </c>
      <c r="G36" s="11">
        <v>8738893.9999999981</v>
      </c>
      <c r="H36" s="11">
        <v>8789975.9999999981</v>
      </c>
      <c r="I36" s="11">
        <v>8826948.9999999981</v>
      </c>
      <c r="J36" s="11">
        <v>8847420.9999999981</v>
      </c>
      <c r="K36" s="11">
        <v>8853934</v>
      </c>
      <c r="L36" s="11">
        <v>8852650.0000000037</v>
      </c>
      <c r="M36" s="11">
        <v>8852487.0000000019</v>
      </c>
      <c r="N36" s="11">
        <v>8860153</v>
      </c>
      <c r="O36" s="11">
        <v>8877021.9999999981</v>
      </c>
      <c r="P36" s="11">
        <v>8901831</v>
      </c>
      <c r="Q36" s="11">
        <v>8935392</v>
      </c>
      <c r="R36" s="11">
        <v>8977965</v>
      </c>
      <c r="S36" s="11">
        <v>9029345</v>
      </c>
      <c r="T36" s="11">
        <v>9090706.9999999981</v>
      </c>
      <c r="U36" s="11">
        <v>9161374.0000000019</v>
      </c>
      <c r="V36" s="11">
        <v>9236872.0000000019</v>
      </c>
      <c r="W36" s="11">
        <v>9311110</v>
      </c>
      <c r="X36" s="11">
        <v>9379687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407954.4997721652</v>
      </c>
      <c r="E39" s="11">
        <f t="shared" si="8"/>
        <v>410992.10352608131</v>
      </c>
      <c r="F39" s="11">
        <f t="shared" si="8"/>
        <v>411203.19409417053</v>
      </c>
      <c r="G39" s="11">
        <f t="shared" si="8"/>
        <v>404269.38266444922</v>
      </c>
      <c r="H39" s="11">
        <f t="shared" si="8"/>
        <v>404775.12732272968</v>
      </c>
      <c r="I39" s="11">
        <f t="shared" si="8"/>
        <v>408250.54336479446</v>
      </c>
      <c r="J39" s="11">
        <f t="shared" si="8"/>
        <v>410716.18081379234</v>
      </c>
      <c r="K39" s="11">
        <f t="shared" si="8"/>
        <v>411150.04394710471</v>
      </c>
      <c r="L39" s="11">
        <f t="shared" si="8"/>
        <v>412890.7658643797</v>
      </c>
      <c r="M39" s="11">
        <f t="shared" si="8"/>
        <v>416855.34063278686</v>
      </c>
      <c r="N39" s="11">
        <f t="shared" si="8"/>
        <v>422091.75608381332</v>
      </c>
      <c r="O39" s="11">
        <f t="shared" si="8"/>
        <v>427881.87756920565</v>
      </c>
      <c r="P39" s="11">
        <f t="shared" si="8"/>
        <v>433279.75372358784</v>
      </c>
      <c r="Q39" s="11">
        <f t="shared" si="8"/>
        <v>438338.26470022852</v>
      </c>
      <c r="R39" s="11">
        <f t="shared" si="8"/>
        <v>443081.23012059787</v>
      </c>
      <c r="S39" s="11">
        <f t="shared" si="8"/>
        <v>442232.05272180907</v>
      </c>
      <c r="T39" s="11">
        <f t="shared" si="8"/>
        <v>446121.55139179679</v>
      </c>
      <c r="U39" s="11">
        <f t="shared" si="8"/>
        <v>451183.65865577257</v>
      </c>
      <c r="V39" s="11">
        <f t="shared" si="8"/>
        <v>456046.83071650006</v>
      </c>
      <c r="W39" s="11">
        <f t="shared" si="8"/>
        <v>458814.25436474325</v>
      </c>
      <c r="X39" s="11">
        <f t="shared" si="8"/>
        <v>462462.10902415594</v>
      </c>
    </row>
    <row r="40" spans="1:24" ht="15.75">
      <c r="B40" s="20" t="s">
        <v>5</v>
      </c>
      <c r="C40" s="7"/>
      <c r="D40" s="11">
        <f t="shared" ref="D40:X40" si="9">+D8/D36</f>
        <v>88827.299207717035</v>
      </c>
      <c r="E40" s="11">
        <f t="shared" si="9"/>
        <v>90301.514122385386</v>
      </c>
      <c r="F40" s="11">
        <f t="shared" si="9"/>
        <v>91001.345445684812</v>
      </c>
      <c r="G40" s="11">
        <f t="shared" si="9"/>
        <v>91015.94553840383</v>
      </c>
      <c r="H40" s="11">
        <f t="shared" si="9"/>
        <v>91393.031667293078</v>
      </c>
      <c r="I40" s="11">
        <f t="shared" si="9"/>
        <v>92327.107076518048</v>
      </c>
      <c r="J40" s="11">
        <f t="shared" si="9"/>
        <v>93609.644556777697</v>
      </c>
      <c r="K40" s="11">
        <f t="shared" si="9"/>
        <v>95004.678890276584</v>
      </c>
      <c r="L40" s="11">
        <f t="shared" si="9"/>
        <v>96881.687155172011</v>
      </c>
      <c r="M40" s="11">
        <f t="shared" si="9"/>
        <v>99168.111467989977</v>
      </c>
      <c r="N40" s="11">
        <f t="shared" si="9"/>
        <v>101629.41362788688</v>
      </c>
      <c r="O40" s="11">
        <f t="shared" si="9"/>
        <v>103904.19049241001</v>
      </c>
      <c r="P40" s="11">
        <f t="shared" si="9"/>
        <v>105892.37214327898</v>
      </c>
      <c r="Q40" s="11">
        <f t="shared" si="9"/>
        <v>107779.42120975774</v>
      </c>
      <c r="R40" s="11">
        <f t="shared" si="9"/>
        <v>109819.51194238303</v>
      </c>
      <c r="S40" s="11">
        <f t="shared" si="9"/>
        <v>112178.52775703861</v>
      </c>
      <c r="T40" s="11">
        <f t="shared" si="9"/>
        <v>114936.60471008283</v>
      </c>
      <c r="U40" s="11">
        <f t="shared" si="9"/>
        <v>118099.6526678073</v>
      </c>
      <c r="V40" s="11">
        <f t="shared" si="9"/>
        <v>121112.77889325519</v>
      </c>
      <c r="W40" s="11">
        <f t="shared" si="9"/>
        <v>122532.11728103481</v>
      </c>
      <c r="X40" s="11">
        <f t="shared" si="9"/>
        <v>124416.83388583928</v>
      </c>
    </row>
    <row r="41" spans="1:24" ht="15.75">
      <c r="B41" s="20" t="s">
        <v>38</v>
      </c>
      <c r="C41" s="7"/>
      <c r="D41" s="37">
        <f>+D9/D36</f>
        <v>294778.65371774317</v>
      </c>
      <c r="E41" s="37">
        <f t="shared" ref="E41:X41" si="10">+E9/E36</f>
        <v>296552.54696790193</v>
      </c>
      <c r="F41" s="37">
        <f t="shared" si="10"/>
        <v>296268.79025336419</v>
      </c>
      <c r="G41" s="37">
        <f t="shared" si="10"/>
        <v>289508.99064392946</v>
      </c>
      <c r="H41" s="37">
        <f t="shared" si="10"/>
        <v>289803.52114471281</v>
      </c>
      <c r="I41" s="37">
        <f t="shared" si="10"/>
        <v>292501.48967094324</v>
      </c>
      <c r="J41" s="37">
        <f t="shared" si="10"/>
        <v>293756.84364783077</v>
      </c>
      <c r="K41" s="37">
        <f t="shared" si="10"/>
        <v>292853.72231860599</v>
      </c>
      <c r="L41" s="37">
        <f t="shared" si="10"/>
        <v>292751.36252512923</v>
      </c>
      <c r="M41" s="37">
        <f t="shared" si="10"/>
        <v>294468.7676054138</v>
      </c>
      <c r="N41" s="37">
        <f t="shared" si="10"/>
        <v>297305.39641523012</v>
      </c>
      <c r="O41" s="37">
        <f t="shared" si="10"/>
        <v>300666.83611342136</v>
      </c>
      <c r="P41" s="37">
        <f t="shared" si="10"/>
        <v>303939.15118085674</v>
      </c>
      <c r="Q41" s="37">
        <f t="shared" si="10"/>
        <v>307005.08016646089</v>
      </c>
      <c r="R41" s="37">
        <f t="shared" si="10"/>
        <v>309618.03923461994</v>
      </c>
      <c r="S41" s="37">
        <f t="shared" si="10"/>
        <v>306340.67253405094</v>
      </c>
      <c r="T41" s="37">
        <f t="shared" si="10"/>
        <v>307578.75532896322</v>
      </c>
      <c r="U41" s="37">
        <f t="shared" si="10"/>
        <v>309598.70472784108</v>
      </c>
      <c r="V41" s="37">
        <f t="shared" si="10"/>
        <v>311585.50485201972</v>
      </c>
      <c r="W41" s="37">
        <f t="shared" si="10"/>
        <v>313053.76957446802</v>
      </c>
      <c r="X41" s="37">
        <f t="shared" si="10"/>
        <v>314917.11981773673</v>
      </c>
    </row>
    <row r="42" spans="1:24" ht="15.75">
      <c r="B42" s="20" t="s">
        <v>10</v>
      </c>
      <c r="C42" s="9"/>
      <c r="D42" s="11">
        <f t="shared" ref="D42:X42" si="11">+D10/D36</f>
        <v>24348.546846704954</v>
      </c>
      <c r="E42" s="11">
        <f t="shared" si="11"/>
        <v>24138.042435793981</v>
      </c>
      <c r="F42" s="11">
        <f t="shared" si="11"/>
        <v>23933.058395121487</v>
      </c>
      <c r="G42" s="11">
        <f t="shared" si="11"/>
        <v>23744.446482115982</v>
      </c>
      <c r="H42" s="11">
        <f t="shared" si="11"/>
        <v>23578.574510723793</v>
      </c>
      <c r="I42" s="11">
        <f t="shared" si="11"/>
        <v>23421.946617333113</v>
      </c>
      <c r="J42" s="11">
        <f t="shared" si="11"/>
        <v>23349.692609183847</v>
      </c>
      <c r="K42" s="11">
        <f t="shared" si="11"/>
        <v>23291.642738222152</v>
      </c>
      <c r="L42" s="11">
        <f t="shared" si="11"/>
        <v>23257.716184078505</v>
      </c>
      <c r="M42" s="11">
        <f t="shared" si="11"/>
        <v>23218.46155938306</v>
      </c>
      <c r="N42" s="11">
        <f t="shared" si="11"/>
        <v>23156.946040696377</v>
      </c>
      <c r="O42" s="11">
        <f t="shared" si="11"/>
        <v>23310.850963374312</v>
      </c>
      <c r="P42" s="11">
        <f t="shared" si="11"/>
        <v>23448.230399452106</v>
      </c>
      <c r="Q42" s="11">
        <f t="shared" si="11"/>
        <v>23553.763324009829</v>
      </c>
      <c r="R42" s="11">
        <f t="shared" si="11"/>
        <v>23643.678943594914</v>
      </c>
      <c r="S42" s="11">
        <f t="shared" si="11"/>
        <v>23712.85243071954</v>
      </c>
      <c r="T42" s="11">
        <f t="shared" si="11"/>
        <v>23606.191352750808</v>
      </c>
      <c r="U42" s="11">
        <f t="shared" si="11"/>
        <v>23485.301260124223</v>
      </c>
      <c r="V42" s="11">
        <f t="shared" si="11"/>
        <v>23348.546971225078</v>
      </c>
      <c r="W42" s="11">
        <f t="shared" si="11"/>
        <v>23228.367509240477</v>
      </c>
      <c r="X42" s="11">
        <f t="shared" si="11"/>
        <v>23128.155320579888</v>
      </c>
    </row>
    <row r="43" spans="1:24" ht="15.75">
      <c r="B43" s="26" t="s">
        <v>32</v>
      </c>
      <c r="C43" s="9"/>
      <c r="D43" s="11">
        <f t="shared" ref="D43:X43" si="12">+D11/D36</f>
        <v>23109.672580801514</v>
      </c>
      <c r="E43" s="11">
        <f t="shared" si="12"/>
        <v>22914.055534200488</v>
      </c>
      <c r="F43" s="11">
        <f t="shared" si="12"/>
        <v>22724.396887912859</v>
      </c>
      <c r="G43" s="11">
        <f t="shared" si="12"/>
        <v>22550.535957935677</v>
      </c>
      <c r="H43" s="11">
        <f t="shared" si="12"/>
        <v>22398.349249844527</v>
      </c>
      <c r="I43" s="11">
        <f t="shared" si="12"/>
        <v>22253.831965908706</v>
      </c>
      <c r="J43" s="11">
        <f t="shared" si="12"/>
        <v>22191.310836481509</v>
      </c>
      <c r="K43" s="11">
        <f t="shared" si="12"/>
        <v>22141.381697943223</v>
      </c>
      <c r="L43" s="11">
        <f t="shared" si="12"/>
        <v>22114.304964281739</v>
      </c>
      <c r="M43" s="11">
        <f t="shared" si="12"/>
        <v>22081.433753382393</v>
      </c>
      <c r="N43" s="11">
        <f t="shared" si="12"/>
        <v>22027.751200292099</v>
      </c>
      <c r="O43" s="11">
        <f t="shared" si="12"/>
        <v>22190.187249352715</v>
      </c>
      <c r="P43" s="11">
        <f t="shared" si="12"/>
        <v>22337.02541386462</v>
      </c>
      <c r="Q43" s="11">
        <f t="shared" si="12"/>
        <v>22453.456352609377</v>
      </c>
      <c r="R43" s="11">
        <f t="shared" si="12"/>
        <v>22555.532640246831</v>
      </c>
      <c r="S43" s="11">
        <f t="shared" si="12"/>
        <v>22638.129181679007</v>
      </c>
      <c r="T43" s="11">
        <f t="shared" si="12"/>
        <v>22545.8890609585</v>
      </c>
      <c r="U43" s="11">
        <f t="shared" si="12"/>
        <v>22440.745584120334</v>
      </c>
      <c r="V43" s="11">
        <f t="shared" si="12"/>
        <v>22319.798555747857</v>
      </c>
      <c r="W43" s="11">
        <f t="shared" si="12"/>
        <v>22213.291674557157</v>
      </c>
      <c r="X43" s="11">
        <f t="shared" si="12"/>
        <v>22128.083376500806</v>
      </c>
    </row>
    <row r="44" spans="1:24" ht="15.75">
      <c r="B44" s="26" t="s">
        <v>33</v>
      </c>
      <c r="C44" s="9"/>
      <c r="D44" s="11">
        <f t="shared" ref="D44:X44" si="13">+D12/D36</f>
        <v>1238.8742659034385</v>
      </c>
      <c r="E44" s="11">
        <f t="shared" si="13"/>
        <v>1223.9869015934926</v>
      </c>
      <c r="F44" s="11">
        <f t="shared" si="13"/>
        <v>1208.661507208624</v>
      </c>
      <c r="G44" s="11">
        <f t="shared" si="13"/>
        <v>1193.9105241803068</v>
      </c>
      <c r="H44" s="11">
        <f t="shared" si="13"/>
        <v>1180.225260879268</v>
      </c>
      <c r="I44" s="11">
        <f t="shared" si="13"/>
        <v>1168.1146514244072</v>
      </c>
      <c r="J44" s="11">
        <f t="shared" si="13"/>
        <v>1158.3817727023375</v>
      </c>
      <c r="K44" s="11">
        <f t="shared" si="13"/>
        <v>1150.2610402789267</v>
      </c>
      <c r="L44" s="11">
        <f t="shared" si="13"/>
        <v>1143.4112197967665</v>
      </c>
      <c r="M44" s="11">
        <f t="shared" si="13"/>
        <v>1137.0278060006676</v>
      </c>
      <c r="N44" s="11">
        <f t="shared" si="13"/>
        <v>1129.1948404042773</v>
      </c>
      <c r="O44" s="11">
        <f t="shared" si="13"/>
        <v>1120.6637140215967</v>
      </c>
      <c r="P44" s="11">
        <f t="shared" si="13"/>
        <v>1111.2049855874868</v>
      </c>
      <c r="Q44" s="11">
        <f t="shared" si="13"/>
        <v>1100.3069714004489</v>
      </c>
      <c r="R44" s="11">
        <f t="shared" si="13"/>
        <v>1088.1463033480841</v>
      </c>
      <c r="S44" s="11">
        <f t="shared" si="13"/>
        <v>1074.7232490405304</v>
      </c>
      <c r="T44" s="11">
        <f t="shared" si="13"/>
        <v>1060.3022917923056</v>
      </c>
      <c r="U44" s="11">
        <f t="shared" si="13"/>
        <v>1044.5556760038887</v>
      </c>
      <c r="V44" s="11">
        <f t="shared" si="13"/>
        <v>1028.7484154772219</v>
      </c>
      <c r="W44" s="11">
        <f t="shared" si="13"/>
        <v>1015.0758346833197</v>
      </c>
      <c r="X44" s="11">
        <f t="shared" si="13"/>
        <v>1000.0719440790826</v>
      </c>
    </row>
    <row r="45" spans="1:24" ht="15.75">
      <c r="B45" s="10" t="s">
        <v>31</v>
      </c>
      <c r="C45" s="9"/>
      <c r="D45" s="11">
        <f t="shared" ref="D45:X45" si="14">+D13/D36</f>
        <v>1172.6578719537729</v>
      </c>
      <c r="E45" s="11">
        <f t="shared" si="14"/>
        <v>1146.0079804622123</v>
      </c>
      <c r="F45" s="11">
        <f t="shared" si="14"/>
        <v>1133.0866660849085</v>
      </c>
      <c r="G45" s="11">
        <f t="shared" si="14"/>
        <v>1129.3143980904802</v>
      </c>
      <c r="H45" s="11">
        <f t="shared" si="14"/>
        <v>1122.7515089445646</v>
      </c>
      <c r="I45" s="11">
        <f t="shared" si="14"/>
        <v>1088.3984175413243</v>
      </c>
      <c r="J45" s="11">
        <f t="shared" si="14"/>
        <v>1095.8513279432616</v>
      </c>
      <c r="K45" s="11">
        <f t="shared" si="14"/>
        <v>1082.4241287255215</v>
      </c>
      <c r="L45" s="11">
        <f t="shared" si="14"/>
        <v>1073.2800290570415</v>
      </c>
      <c r="M45" s="11">
        <f t="shared" si="14"/>
        <v>1061.0088311001005</v>
      </c>
      <c r="N45" s="11">
        <f t="shared" si="14"/>
        <v>1046.4828942997374</v>
      </c>
      <c r="O45" s="11">
        <f t="shared" si="14"/>
        <v>1044.8255334193541</v>
      </c>
      <c r="P45" s="11">
        <f t="shared" si="14"/>
        <v>1047.1991999707407</v>
      </c>
      <c r="Q45" s="11">
        <f t="shared" si="14"/>
        <v>1040.9622168615408</v>
      </c>
      <c r="R45" s="11">
        <f t="shared" si="14"/>
        <v>1042.9044861202358</v>
      </c>
      <c r="S45" s="11">
        <f t="shared" si="14"/>
        <v>1047.3918191219034</v>
      </c>
      <c r="T45" s="11">
        <f t="shared" si="14"/>
        <v>1023.1773463655663</v>
      </c>
      <c r="U45" s="11">
        <f t="shared" si="14"/>
        <v>1006.9392975583249</v>
      </c>
      <c r="V45" s="11">
        <f t="shared" si="14"/>
        <v>984.70100035685812</v>
      </c>
      <c r="W45" s="11">
        <f t="shared" si="14"/>
        <v>972.42835981021926</v>
      </c>
      <c r="X45" s="11">
        <f t="shared" si="14"/>
        <v>967.19981924701278</v>
      </c>
    </row>
    <row r="46" spans="1:24" ht="15.75">
      <c r="B46" s="10" t="s">
        <v>11</v>
      </c>
      <c r="C46" s="9"/>
      <c r="D46" s="11">
        <f t="shared" ref="D46:X46" si="15">+D16/D36</f>
        <v>21937.014708847739</v>
      </c>
      <c r="E46" s="11">
        <f t="shared" si="15"/>
        <v>21768.047553738274</v>
      </c>
      <c r="F46" s="11">
        <f t="shared" si="15"/>
        <v>21591.310221827953</v>
      </c>
      <c r="G46" s="11">
        <f t="shared" si="15"/>
        <v>21421.221559845195</v>
      </c>
      <c r="H46" s="11">
        <f t="shared" si="15"/>
        <v>21275.597740899961</v>
      </c>
      <c r="I46" s="11">
        <f t="shared" si="15"/>
        <v>21165.433548367382</v>
      </c>
      <c r="J46" s="11">
        <f t="shared" si="15"/>
        <v>21095.45950853825</v>
      </c>
      <c r="K46" s="11">
        <f t="shared" si="15"/>
        <v>21058.957569217702</v>
      </c>
      <c r="L46" s="11">
        <f t="shared" si="15"/>
        <v>21041.024935224701</v>
      </c>
      <c r="M46" s="11">
        <f t="shared" si="15"/>
        <v>21020.424922282295</v>
      </c>
      <c r="N46" s="11">
        <f t="shared" si="15"/>
        <v>20981.268305992358</v>
      </c>
      <c r="O46" s="11">
        <f t="shared" si="15"/>
        <v>21145.361715933363</v>
      </c>
      <c r="P46" s="11">
        <f t="shared" si="15"/>
        <v>21289.826213893877</v>
      </c>
      <c r="Q46" s="11">
        <f t="shared" si="15"/>
        <v>21412.494135747838</v>
      </c>
      <c r="R46" s="11">
        <f t="shared" si="15"/>
        <v>21512.628154126596</v>
      </c>
      <c r="S46" s="11">
        <f t="shared" si="15"/>
        <v>21590.737362557105</v>
      </c>
      <c r="T46" s="11">
        <f t="shared" si="15"/>
        <v>21522.711714592937</v>
      </c>
      <c r="U46" s="11">
        <f t="shared" si="15"/>
        <v>21433.806286562009</v>
      </c>
      <c r="V46" s="11">
        <f t="shared" si="15"/>
        <v>21335.097555390996</v>
      </c>
      <c r="W46" s="11">
        <f t="shared" si="15"/>
        <v>21240.863314746937</v>
      </c>
      <c r="X46" s="11">
        <f t="shared" si="15"/>
        <v>21160.883557253794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1238.8742659034385</v>
      </c>
      <c r="E48" s="11">
        <f t="shared" si="17"/>
        <v>1223.9869015934926</v>
      </c>
      <c r="F48" s="11">
        <f t="shared" si="17"/>
        <v>1208.661507208624</v>
      </c>
      <c r="G48" s="11">
        <f t="shared" si="17"/>
        <v>1193.9105241803068</v>
      </c>
      <c r="H48" s="11">
        <f t="shared" si="17"/>
        <v>1180.225260879268</v>
      </c>
      <c r="I48" s="11">
        <f t="shared" si="17"/>
        <v>1168.1146514244072</v>
      </c>
      <c r="J48" s="11">
        <f t="shared" si="17"/>
        <v>1158.3817727023375</v>
      </c>
      <c r="K48" s="11">
        <f t="shared" si="17"/>
        <v>1150.2610402789267</v>
      </c>
      <c r="L48" s="11">
        <f t="shared" si="17"/>
        <v>1143.4112197967665</v>
      </c>
      <c r="M48" s="11">
        <f t="shared" si="17"/>
        <v>1137.0278060006676</v>
      </c>
      <c r="N48" s="11">
        <f t="shared" si="17"/>
        <v>1129.1948404042773</v>
      </c>
      <c r="O48" s="11">
        <f t="shared" si="17"/>
        <v>1120.6637140215967</v>
      </c>
      <c r="P48" s="11">
        <f t="shared" si="17"/>
        <v>1111.2049855874868</v>
      </c>
      <c r="Q48" s="11">
        <f t="shared" si="17"/>
        <v>1100.3069714004489</v>
      </c>
      <c r="R48" s="11">
        <f t="shared" si="17"/>
        <v>1088.1463033480841</v>
      </c>
      <c r="S48" s="11">
        <f t="shared" si="17"/>
        <v>1074.7232490405304</v>
      </c>
      <c r="T48" s="11">
        <f t="shared" si="17"/>
        <v>1060.3022917923056</v>
      </c>
      <c r="U48" s="11">
        <f t="shared" si="17"/>
        <v>1044.5556760038887</v>
      </c>
      <c r="V48" s="11">
        <f t="shared" si="17"/>
        <v>1028.7484154772219</v>
      </c>
      <c r="W48" s="11">
        <f t="shared" si="17"/>
        <v>1015.0758346833197</v>
      </c>
      <c r="X48" s="11">
        <f t="shared" si="17"/>
        <v>1000.0719440790826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30826.996772662969</v>
      </c>
      <c r="E50" s="11">
        <f t="shared" ref="E50:X50" si="18">+E35/E36</f>
        <v>30283.035855720154</v>
      </c>
      <c r="F50" s="11">
        <f t="shared" si="18"/>
        <v>29706.148969474383</v>
      </c>
      <c r="G50" s="11">
        <f t="shared" si="18"/>
        <v>28891.384866424716</v>
      </c>
      <c r="H50" s="11">
        <f t="shared" si="18"/>
        <v>29876.050728138172</v>
      </c>
      <c r="I50" s="11">
        <f t="shared" si="18"/>
        <v>30922.660644231844</v>
      </c>
      <c r="J50" s="11">
        <f t="shared" si="18"/>
        <v>31348.495651651738</v>
      </c>
      <c r="K50" s="11">
        <f t="shared" si="18"/>
        <v>32173.859258763619</v>
      </c>
      <c r="L50" s="11">
        <f t="shared" si="18"/>
        <v>33531.6175837009</v>
      </c>
      <c r="M50" s="11">
        <f t="shared" si="18"/>
        <v>35094.782771086291</v>
      </c>
      <c r="N50" s="11">
        <f t="shared" si="18"/>
        <v>36625.553400876641</v>
      </c>
      <c r="O50" s="11">
        <f t="shared" si="18"/>
        <v>37017.403502040375</v>
      </c>
      <c r="P50" s="11">
        <f t="shared" si="18"/>
        <v>37830.972156792639</v>
      </c>
      <c r="Q50" s="11">
        <f t="shared" si="18"/>
        <v>38569.1802923828</v>
      </c>
      <c r="R50" s="11">
        <f t="shared" si="18"/>
        <v>40011.893618773451</v>
      </c>
      <c r="S50" s="11">
        <f t="shared" si="18"/>
        <v>41041.705948216921</v>
      </c>
      <c r="T50" s="11">
        <f t="shared" si="18"/>
        <v>42516.406730456198</v>
      </c>
      <c r="U50" s="11">
        <f t="shared" si="18"/>
        <v>43586.681828895547</v>
      </c>
      <c r="V50" s="11">
        <f t="shared" si="18"/>
        <v>42965.241674335783</v>
      </c>
      <c r="W50" s="11">
        <f t="shared" si="18"/>
        <v>40349.599583441093</v>
      </c>
      <c r="X50" s="11">
        <f t="shared" si="18"/>
        <v>42334.050713430719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0.74459376121909226</v>
      </c>
      <c r="F53" s="32">
        <f>IFERROR(((F39/$D39)-1)*100,0)</f>
        <v>0.79633741601567998</v>
      </c>
      <c r="G53" s="32">
        <f>IFERROR(((G39/$D39)-1)*100,0)</f>
        <v>-0.90331571530012367</v>
      </c>
      <c r="H53" s="32">
        <f t="shared" ref="H53:X53" si="19">IFERROR(((H39/$D39)-1)*100,0)</f>
        <v>-0.77934486596205055</v>
      </c>
      <c r="I53" s="32">
        <f t="shared" si="19"/>
        <v>7.2567796848566068E-2</v>
      </c>
      <c r="J53" s="32">
        <f t="shared" si="19"/>
        <v>0.67695810272210277</v>
      </c>
      <c r="K53" s="32">
        <f t="shared" si="19"/>
        <v>0.7833089662509396</v>
      </c>
      <c r="L53" s="32">
        <f t="shared" si="19"/>
        <v>1.2100040801048317</v>
      </c>
      <c r="M53" s="32">
        <f t="shared" si="19"/>
        <v>2.1818219594569088</v>
      </c>
      <c r="N53" s="32">
        <f t="shared" si="19"/>
        <v>3.4654002638881298</v>
      </c>
      <c r="O53" s="32">
        <f t="shared" si="19"/>
        <v>4.8847059679865135</v>
      </c>
      <c r="P53" s="32">
        <f t="shared" si="19"/>
        <v>6.2078623879786354</v>
      </c>
      <c r="Q53" s="32">
        <f t="shared" si="19"/>
        <v>7.4478317912983094</v>
      </c>
      <c r="R53" s="32">
        <f t="shared" si="19"/>
        <v>8.6104529716059641</v>
      </c>
      <c r="S53" s="32">
        <f t="shared" si="19"/>
        <v>8.4022980427442828</v>
      </c>
      <c r="T53" s="32">
        <f t="shared" si="19"/>
        <v>9.3557128652698154</v>
      </c>
      <c r="U53" s="32">
        <f t="shared" si="19"/>
        <v>10.596563809873416</v>
      </c>
      <c r="V53" s="32">
        <f t="shared" si="19"/>
        <v>11.788650688053082</v>
      </c>
      <c r="W53" s="32">
        <f t="shared" si="19"/>
        <v>12.467016449379088</v>
      </c>
      <c r="X53" s="32">
        <f t="shared" si="19"/>
        <v>13.361198193041668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1.6596417180499756</v>
      </c>
      <c r="F54" s="32">
        <f t="shared" ref="F54:I54" si="21">IFERROR(((F40/$D40)-1)*100,0)</f>
        <v>2.4474978496012989</v>
      </c>
      <c r="G54" s="32">
        <f t="shared" si="21"/>
        <v>2.4639343424917026</v>
      </c>
      <c r="H54" s="32">
        <f t="shared" si="21"/>
        <v>2.8884503778238813</v>
      </c>
      <c r="I54" s="32">
        <f t="shared" si="21"/>
        <v>3.940013824597921</v>
      </c>
      <c r="J54" s="32">
        <f t="shared" ref="J54:X54" si="22">IFERROR(((J40/$D40)-1)*100,0)</f>
        <v>5.3838689138543394</v>
      </c>
      <c r="K54" s="32">
        <f t="shared" si="22"/>
        <v>6.9543707144738676</v>
      </c>
      <c r="L54" s="32">
        <f t="shared" si="22"/>
        <v>9.0674691443902731</v>
      </c>
      <c r="M54" s="32">
        <f t="shared" si="22"/>
        <v>11.641479987015702</v>
      </c>
      <c r="N54" s="32">
        <f t="shared" si="22"/>
        <v>14.412364818424695</v>
      </c>
      <c r="O54" s="32">
        <f t="shared" si="22"/>
        <v>16.973263196302547</v>
      </c>
      <c r="P54" s="32">
        <f t="shared" si="22"/>
        <v>19.211518404557527</v>
      </c>
      <c r="Q54" s="32">
        <f t="shared" si="22"/>
        <v>21.335920568430609</v>
      </c>
      <c r="R54" s="32">
        <f t="shared" si="22"/>
        <v>23.632613984555629</v>
      </c>
      <c r="S54" s="32">
        <f t="shared" si="22"/>
        <v>26.288346890651493</v>
      </c>
      <c r="T54" s="32">
        <f t="shared" si="22"/>
        <v>29.393334859040166</v>
      </c>
      <c r="U54" s="32">
        <f t="shared" si="22"/>
        <v>32.9542310992015</v>
      </c>
      <c r="V54" s="32">
        <f t="shared" si="22"/>
        <v>36.346348446371877</v>
      </c>
      <c r="W54" s="32">
        <f t="shared" si="22"/>
        <v>37.944211266067171</v>
      </c>
      <c r="X54" s="39">
        <f t="shared" si="22"/>
        <v>40.065987591155249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0.60177127067595482</v>
      </c>
      <c r="F55" s="32">
        <f t="shared" ref="F55:I55" si="23">IFERROR(((F41/$D41)-1)*100,0)</f>
        <v>0.50551032675787422</v>
      </c>
      <c r="G55" s="32">
        <f t="shared" si="23"/>
        <v>-1.7876678000095403</v>
      </c>
      <c r="H55" s="32">
        <f t="shared" si="23"/>
        <v>-1.6877519828128906</v>
      </c>
      <c r="I55" s="32">
        <f t="shared" si="23"/>
        <v>-0.77249964272527727</v>
      </c>
      <c r="J55" s="32">
        <f t="shared" ref="J55:X55" si="24">IFERROR(((J41/$D41)-1)*100,0)</f>
        <v>-0.34663638530990637</v>
      </c>
      <c r="K55" s="32">
        <f t="shared" si="24"/>
        <v>-0.65300908829726279</v>
      </c>
      <c r="L55" s="32">
        <f t="shared" si="24"/>
        <v>-0.68773337792468192</v>
      </c>
      <c r="M55" s="32">
        <f t="shared" si="24"/>
        <v>-0.10512501784681882</v>
      </c>
      <c r="N55" s="32">
        <f t="shared" si="24"/>
        <v>0.85716610263997239</v>
      </c>
      <c r="O55" s="32">
        <f t="shared" si="24"/>
        <v>1.9974928039790285</v>
      </c>
      <c r="P55" s="32">
        <f t="shared" si="24"/>
        <v>3.1075850803921945</v>
      </c>
      <c r="Q55" s="32">
        <f t="shared" si="24"/>
        <v>4.1476634398448509</v>
      </c>
      <c r="R55" s="32">
        <f t="shared" si="24"/>
        <v>5.0340773762695079</v>
      </c>
      <c r="S55" s="32">
        <f t="shared" si="24"/>
        <v>3.9222713960077371</v>
      </c>
      <c r="T55" s="32">
        <f t="shared" si="24"/>
        <v>4.3422756192775136</v>
      </c>
      <c r="U55" s="32">
        <f t="shared" si="24"/>
        <v>5.0275183847906524</v>
      </c>
      <c r="V55" s="32">
        <f t="shared" si="24"/>
        <v>5.7015156702525216</v>
      </c>
      <c r="W55" s="32">
        <f t="shared" si="24"/>
        <v>6.1996062558259846</v>
      </c>
      <c r="X55" s="32">
        <f t="shared" si="24"/>
        <v>6.8317247012317894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-0.86454609482972122</v>
      </c>
      <c r="F56" s="32">
        <f t="shared" ref="F56:I56" si="25">IFERROR(((F42/$D42)-1)*100,0)</f>
        <v>-1.7064199116248124</v>
      </c>
      <c r="G56" s="32">
        <f t="shared" si="25"/>
        <v>-2.4810530517172302</v>
      </c>
      <c r="H56" s="32">
        <f t="shared" si="25"/>
        <v>-3.1622927677318891</v>
      </c>
      <c r="I56" s="32">
        <f t="shared" si="25"/>
        <v>-3.8055668586942204</v>
      </c>
      <c r="J56" s="32">
        <f t="shared" ref="J56:X56" si="26">IFERROR(((J42/$D42)-1)*100,0)</f>
        <v>-4.1023156076202554</v>
      </c>
      <c r="K56" s="32">
        <f t="shared" si="26"/>
        <v>-4.3407276628741887</v>
      </c>
      <c r="L56" s="32">
        <f t="shared" si="26"/>
        <v>-4.4800647426483708</v>
      </c>
      <c r="M56" s="32">
        <f t="shared" si="26"/>
        <v>-4.6412843215521304</v>
      </c>
      <c r="N56" s="32">
        <f t="shared" si="26"/>
        <v>-4.893929865756375</v>
      </c>
      <c r="O56" s="32">
        <f t="shared" si="26"/>
        <v>-4.2618390734520233</v>
      </c>
      <c r="P56" s="32">
        <f t="shared" si="26"/>
        <v>-3.6976188062520343</v>
      </c>
      <c r="Q56" s="32">
        <f t="shared" si="26"/>
        <v>-3.2641928395110043</v>
      </c>
      <c r="R56" s="32">
        <f t="shared" si="26"/>
        <v>-2.8949074766054461</v>
      </c>
      <c r="S56" s="32">
        <f t="shared" si="26"/>
        <v>-2.6108104930764764</v>
      </c>
      <c r="T56" s="32">
        <f t="shared" si="26"/>
        <v>-3.0488698098819267</v>
      </c>
      <c r="U56" s="32">
        <f t="shared" si="26"/>
        <v>-3.5453679926592985</v>
      </c>
      <c r="V56" s="32">
        <f t="shared" si="26"/>
        <v>-4.107020767094383</v>
      </c>
      <c r="W56" s="32">
        <f t="shared" si="26"/>
        <v>-4.6006003747039559</v>
      </c>
      <c r="X56" s="32">
        <f t="shared" si="26"/>
        <v>-5.0121739658981701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-0.84647260110268796</v>
      </c>
      <c r="F57" s="32">
        <f t="shared" ref="F57:I57" si="27">IFERROR(((F43/$D43)-1)*100,0)</f>
        <v>-1.6671620575391732</v>
      </c>
      <c r="G57" s="32">
        <f t="shared" si="27"/>
        <v>-2.4194917557176621</v>
      </c>
      <c r="H57" s="32">
        <f t="shared" si="27"/>
        <v>-3.0780329252605876</v>
      </c>
      <c r="I57" s="32">
        <f t="shared" si="27"/>
        <v>-3.7033870207395458</v>
      </c>
      <c r="J57" s="32">
        <f t="shared" ref="J57:X57" si="28">IFERROR(((J43/$D43)-1)*100,0)</f>
        <v>-3.9739279780317549</v>
      </c>
      <c r="K57" s="32">
        <f t="shared" si="28"/>
        <v>-4.1899809678078492</v>
      </c>
      <c r="L57" s="32">
        <f t="shared" si="28"/>
        <v>-4.3071472044423631</v>
      </c>
      <c r="M57" s="32">
        <f t="shared" si="28"/>
        <v>-4.4493872590533172</v>
      </c>
      <c r="N57" s="32">
        <f t="shared" si="28"/>
        <v>-4.6816819958246718</v>
      </c>
      <c r="O57" s="32">
        <f t="shared" si="28"/>
        <v>-3.9787899557376938</v>
      </c>
      <c r="P57" s="32">
        <f t="shared" si="28"/>
        <v>-3.3433929634242188</v>
      </c>
      <c r="Q57" s="32">
        <f t="shared" si="28"/>
        <v>-2.8395738879368304</v>
      </c>
      <c r="R57" s="32">
        <f t="shared" si="28"/>
        <v>-2.3978701499000832</v>
      </c>
      <c r="S57" s="32">
        <f t="shared" si="28"/>
        <v>-2.0404590219691987</v>
      </c>
      <c r="T57" s="32">
        <f t="shared" si="28"/>
        <v>-2.4395997730897401</v>
      </c>
      <c r="U57" s="32">
        <f t="shared" si="28"/>
        <v>-2.8945758289838142</v>
      </c>
      <c r="V57" s="32">
        <f t="shared" si="28"/>
        <v>-3.4179368932723442</v>
      </c>
      <c r="W57" s="32">
        <f t="shared" si="28"/>
        <v>-3.8788126621449037</v>
      </c>
      <c r="X57" s="32">
        <f t="shared" si="28"/>
        <v>-4.2475253635404941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-1.2016848456440798</v>
      </c>
      <c r="F58" s="32">
        <f t="shared" ref="F58:I58" si="29">IFERROR(((F44/$D44)-1)*100,0)</f>
        <v>-2.4387267962808212</v>
      </c>
      <c r="G58" s="32">
        <f t="shared" si="29"/>
        <v>-3.6294031574174546</v>
      </c>
      <c r="H58" s="32">
        <f t="shared" si="29"/>
        <v>-4.7340562830563986</v>
      </c>
      <c r="I58" s="32">
        <f t="shared" si="29"/>
        <v>-5.7116058042767204</v>
      </c>
      <c r="J58" s="32">
        <f t="shared" ref="J58:X58" si="30">IFERROR(((J44/$D44)-1)*100,0)</f>
        <v>-6.4972286063592293</v>
      </c>
      <c r="K58" s="32">
        <f t="shared" si="30"/>
        <v>-7.1527214716895715</v>
      </c>
      <c r="L58" s="32">
        <f t="shared" si="30"/>
        <v>-7.705628305795531</v>
      </c>
      <c r="M58" s="32">
        <f t="shared" si="30"/>
        <v>-8.2208875190817103</v>
      </c>
      <c r="N58" s="32">
        <f t="shared" si="30"/>
        <v>-8.8531522946098455</v>
      </c>
      <c r="O58" s="32">
        <f t="shared" si="30"/>
        <v>-9.5417715207473321</v>
      </c>
      <c r="P58" s="32">
        <f t="shared" si="30"/>
        <v>-10.305265338839686</v>
      </c>
      <c r="Q58" s="32">
        <f t="shared" si="30"/>
        <v>-11.184936059830141</v>
      </c>
      <c r="R58" s="32">
        <f t="shared" si="30"/>
        <v>-12.166526233026353</v>
      </c>
      <c r="S58" s="32">
        <f t="shared" si="30"/>
        <v>-13.250014257355037</v>
      </c>
      <c r="T58" s="32">
        <f t="shared" si="30"/>
        <v>-14.414051451856647</v>
      </c>
      <c r="U58" s="32">
        <f t="shared" si="30"/>
        <v>-15.685093737728472</v>
      </c>
      <c r="V58" s="32">
        <f t="shared" si="30"/>
        <v>-16.961031172359053</v>
      </c>
      <c r="W58" s="32">
        <f t="shared" si="30"/>
        <v>-18.064660585787184</v>
      </c>
      <c r="X58" s="32">
        <f t="shared" si="30"/>
        <v>-19.275751252304151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-2.2726058579352726</v>
      </c>
      <c r="F59" s="32">
        <f t="shared" ref="F59:I59" si="31">IFERROR(((F45/$D45)-1)*100,0)</f>
        <v>-3.3744885712432504</v>
      </c>
      <c r="G59" s="32">
        <f t="shared" si="31"/>
        <v>-3.6961738713336634</v>
      </c>
      <c r="H59" s="32">
        <f t="shared" si="31"/>
        <v>-4.2558331976281334</v>
      </c>
      <c r="I59" s="32">
        <f t="shared" si="31"/>
        <v>-7.1853399382433185</v>
      </c>
      <c r="J59" s="32">
        <f t="shared" ref="J59:X59" si="32">IFERROR(((J45/$D45)-1)*100,0)</f>
        <v>-6.5497828350005838</v>
      </c>
      <c r="K59" s="32">
        <f t="shared" si="32"/>
        <v>-7.6948055683037637</v>
      </c>
      <c r="L59" s="32">
        <f t="shared" si="32"/>
        <v>-8.474581143701986</v>
      </c>
      <c r="M59" s="32">
        <f t="shared" si="32"/>
        <v>-9.5210242922475921</v>
      </c>
      <c r="N59" s="32">
        <f t="shared" si="32"/>
        <v>-10.759743372021591</v>
      </c>
      <c r="O59" s="32">
        <f t="shared" si="32"/>
        <v>-10.90107708239203</v>
      </c>
      <c r="P59" s="32">
        <f t="shared" si="32"/>
        <v>-10.698659428602541</v>
      </c>
      <c r="Q59" s="32">
        <f t="shared" si="32"/>
        <v>-11.230526672951346</v>
      </c>
      <c r="R59" s="32">
        <f t="shared" si="32"/>
        <v>-11.064897011892661</v>
      </c>
      <c r="S59" s="32">
        <f t="shared" si="32"/>
        <v>-10.682233567678434</v>
      </c>
      <c r="T59" s="32">
        <f t="shared" si="32"/>
        <v>-12.747155770093121</v>
      </c>
      <c r="U59" s="32">
        <f t="shared" si="32"/>
        <v>-14.131877537251603</v>
      </c>
      <c r="V59" s="32">
        <f t="shared" si="32"/>
        <v>-16.028278672939667</v>
      </c>
      <c r="W59" s="32">
        <f t="shared" si="32"/>
        <v>-17.074844840290027</v>
      </c>
      <c r="X59" s="32">
        <f t="shared" si="32"/>
        <v>-17.520715770614757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-0.77023768891086863</v>
      </c>
      <c r="F60" s="32">
        <f t="shared" ref="F60:I60" si="33">IFERROR(((F46/$D46)-1)*100,0)</f>
        <v>-1.5758957707237897</v>
      </c>
      <c r="G60" s="32">
        <f t="shared" si="33"/>
        <v>-2.351245854772166</v>
      </c>
      <c r="H60" s="32">
        <f t="shared" si="33"/>
        <v>-3.0150728197351873</v>
      </c>
      <c r="I60" s="32">
        <f t="shared" si="33"/>
        <v>-3.5172568862305575</v>
      </c>
      <c r="J60" s="32">
        <f t="shared" ref="J60:X60" si="34">IFERROR(((J46/$D46)-1)*100,0)</f>
        <v>-3.8362339246190591</v>
      </c>
      <c r="K60" s="32">
        <f t="shared" si="34"/>
        <v>-4.0026282121053303</v>
      </c>
      <c r="L60" s="32">
        <f t="shared" si="34"/>
        <v>-4.08437422099035</v>
      </c>
      <c r="M60" s="32">
        <f t="shared" si="34"/>
        <v>-4.1782794912188397</v>
      </c>
      <c r="N60" s="32">
        <f t="shared" si="34"/>
        <v>-4.3567751380040987</v>
      </c>
      <c r="O60" s="32">
        <f t="shared" si="34"/>
        <v>-3.6087544427596319</v>
      </c>
      <c r="P60" s="32">
        <f t="shared" si="34"/>
        <v>-2.9502122487652604</v>
      </c>
      <c r="Q60" s="32">
        <f t="shared" si="34"/>
        <v>-2.3910298646440231</v>
      </c>
      <c r="R60" s="32">
        <f t="shared" si="34"/>
        <v>-1.9345684011871311</v>
      </c>
      <c r="S60" s="32">
        <f t="shared" si="34"/>
        <v>-1.5785071528031214</v>
      </c>
      <c r="T60" s="32">
        <f t="shared" si="34"/>
        <v>-1.8886024363547693</v>
      </c>
      <c r="U60" s="32">
        <f t="shared" si="34"/>
        <v>-2.293878310081876</v>
      </c>
      <c r="V60" s="32">
        <f t="shared" si="34"/>
        <v>-2.7438425941063715</v>
      </c>
      <c r="W60" s="32">
        <f t="shared" si="34"/>
        <v>-3.1734098889035556</v>
      </c>
      <c r="X60" s="32">
        <f t="shared" si="34"/>
        <v>-3.537998045289692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-1.2016848456440798</v>
      </c>
      <c r="F62" s="32">
        <f t="shared" ref="F62:I62" si="38">IFERROR(((F48/$D48)-1)*100,0)</f>
        <v>-2.4387267962808212</v>
      </c>
      <c r="G62" s="32">
        <f t="shared" si="38"/>
        <v>-3.6294031574174546</v>
      </c>
      <c r="H62" s="32">
        <f t="shared" si="38"/>
        <v>-4.7340562830563986</v>
      </c>
      <c r="I62" s="32">
        <f t="shared" si="38"/>
        <v>-5.7116058042767204</v>
      </c>
      <c r="J62" s="32">
        <f t="shared" ref="J62:X62" si="39">IFERROR(((J48/$D48)-1)*100,0)</f>
        <v>-6.4972286063592293</v>
      </c>
      <c r="K62" s="32">
        <f t="shared" si="39"/>
        <v>-7.1527214716895715</v>
      </c>
      <c r="L62" s="32">
        <f t="shared" si="39"/>
        <v>-7.705628305795531</v>
      </c>
      <c r="M62" s="32">
        <f t="shared" si="39"/>
        <v>-8.2208875190817103</v>
      </c>
      <c r="N62" s="32">
        <f t="shared" si="39"/>
        <v>-8.8531522946098455</v>
      </c>
      <c r="O62" s="32">
        <f t="shared" si="39"/>
        <v>-9.5417715207473321</v>
      </c>
      <c r="P62" s="32">
        <f t="shared" si="39"/>
        <v>-10.305265338839686</v>
      </c>
      <c r="Q62" s="32">
        <f t="shared" si="39"/>
        <v>-11.184936059830141</v>
      </c>
      <c r="R62" s="32">
        <f t="shared" si="39"/>
        <v>-12.166526233026353</v>
      </c>
      <c r="S62" s="32">
        <f t="shared" si="39"/>
        <v>-13.250014257355037</v>
      </c>
      <c r="T62" s="32">
        <f t="shared" si="39"/>
        <v>-14.414051451856647</v>
      </c>
      <c r="U62" s="32">
        <f t="shared" si="39"/>
        <v>-15.685093737728472</v>
      </c>
      <c r="V62" s="32">
        <f t="shared" si="39"/>
        <v>-16.961031172359053</v>
      </c>
      <c r="W62" s="32">
        <f t="shared" si="39"/>
        <v>-18.064660585787184</v>
      </c>
      <c r="X62" s="32">
        <f t="shared" si="39"/>
        <v>-19.275751252304151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-1.7645602033643182</v>
      </c>
      <c r="F64" s="32">
        <f t="shared" ref="F64:I64" si="41">IFERROR(((F50/$D50)-1)*100,0)</f>
        <v>-3.6359292844982627</v>
      </c>
      <c r="G64" s="32">
        <f t="shared" si="41"/>
        <v>-6.2789506240670594</v>
      </c>
      <c r="H64" s="32">
        <f t="shared" si="41"/>
        <v>-3.0847832876411907</v>
      </c>
      <c r="I64" s="32">
        <f t="shared" si="41"/>
        <v>0.31032497999841091</v>
      </c>
      <c r="J64" s="32">
        <f t="shared" ref="J64:X64" si="42">IFERROR(((J50/$D50)-1)*100,0)</f>
        <v>1.6916953760842013</v>
      </c>
      <c r="K64" s="32">
        <f t="shared" si="42"/>
        <v>4.3691005518093018</v>
      </c>
      <c r="L64" s="32">
        <f t="shared" si="42"/>
        <v>8.7735462230831285</v>
      </c>
      <c r="M64" s="32">
        <f t="shared" si="42"/>
        <v>13.844313248859663</v>
      </c>
      <c r="N64" s="32">
        <f t="shared" si="42"/>
        <v>18.809995248566569</v>
      </c>
      <c r="O64" s="32">
        <f t="shared" si="42"/>
        <v>20.081121670817414</v>
      </c>
      <c r="P64" s="32">
        <f t="shared" si="42"/>
        <v>22.720265083820014</v>
      </c>
      <c r="Q64" s="32">
        <f t="shared" si="42"/>
        <v>25.114945762687825</v>
      </c>
      <c r="R64" s="32">
        <f t="shared" si="42"/>
        <v>29.794977804180856</v>
      </c>
      <c r="S64" s="32">
        <f t="shared" si="42"/>
        <v>33.135596214199616</v>
      </c>
      <c r="T64" s="32">
        <f t="shared" si="42"/>
        <v>37.919392680377051</v>
      </c>
      <c r="U64" s="32">
        <f t="shared" si="42"/>
        <v>41.391268667299187</v>
      </c>
      <c r="V64" s="32">
        <f t="shared" si="42"/>
        <v>39.375372798030298</v>
      </c>
      <c r="W64" s="32">
        <f t="shared" si="42"/>
        <v>30.8904655260569</v>
      </c>
      <c r="X64" s="32">
        <f t="shared" si="42"/>
        <v>37.327846191530647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24.113454689005877</v>
      </c>
      <c r="D67" s="30">
        <f>(D8/D7)*100</f>
        <v>21.77382508523019</v>
      </c>
      <c r="E67" s="30">
        <f t="shared" ref="E67:X67" si="43">(E8/E7)*100</f>
        <v>21.971593455847234</v>
      </c>
      <c r="F67" s="30">
        <f t="shared" si="43"/>
        <v>22.130505490393737</v>
      </c>
      <c r="G67" s="30">
        <f t="shared" si="43"/>
        <v>22.513687516610347</v>
      </c>
      <c r="H67" s="30">
        <f t="shared" si="43"/>
        <v>22.578717292187982</v>
      </c>
      <c r="I67" s="30">
        <f t="shared" si="43"/>
        <v>22.615305374870907</v>
      </c>
      <c r="J67" s="30">
        <f t="shared" si="43"/>
        <v>22.791808292358901</v>
      </c>
      <c r="K67" s="30">
        <f t="shared" si="43"/>
        <v>23.107057943668647</v>
      </c>
      <c r="L67" s="30">
        <f t="shared" si="43"/>
        <v>23.464241674756728</v>
      </c>
      <c r="M67" s="30">
        <f t="shared" si="43"/>
        <v>23.789574416259768</v>
      </c>
      <c r="N67" s="30">
        <f t="shared" si="43"/>
        <v>24.077564217507881</v>
      </c>
      <c r="O67" s="30">
        <f t="shared" si="43"/>
        <v>24.283381919021455</v>
      </c>
      <c r="P67" s="30">
        <f t="shared" si="43"/>
        <v>24.439723119588308</v>
      </c>
      <c r="Q67" s="30">
        <f t="shared" si="43"/>
        <v>24.588184488859561</v>
      </c>
      <c r="R67" s="30">
        <f t="shared" si="43"/>
        <v>24.78541280398909</v>
      </c>
      <c r="S67" s="30">
        <f t="shared" si="43"/>
        <v>25.366439873955887</v>
      </c>
      <c r="T67" s="30">
        <f t="shared" si="43"/>
        <v>25.763517667215812</v>
      </c>
      <c r="U67" s="30">
        <f t="shared" si="43"/>
        <v>26.175516422661619</v>
      </c>
      <c r="V67" s="30">
        <f t="shared" si="43"/>
        <v>26.557092547485446</v>
      </c>
      <c r="W67" s="30">
        <f t="shared" si="43"/>
        <v>26.7062577318327</v>
      </c>
      <c r="X67" s="30">
        <f t="shared" si="43"/>
        <v>26.903141134821183</v>
      </c>
    </row>
    <row r="68" spans="1:24" ht="15.75">
      <c r="B68" s="20" t="s">
        <v>38</v>
      </c>
      <c r="C68" s="31">
        <f t="shared" ref="C68:C69" si="44">AVERAGE(D68:X68)</f>
        <v>70.374718775461787</v>
      </c>
      <c r="D68" s="30">
        <f>(D9/D7)*100</f>
        <v>72.257728222723713</v>
      </c>
      <c r="E68" s="30">
        <f t="shared" ref="E68:X68" si="45">(E9/E7)*100</f>
        <v>72.155290679224166</v>
      </c>
      <c r="F68" s="30">
        <f t="shared" si="45"/>
        <v>72.049243417480625</v>
      </c>
      <c r="G68" s="30">
        <f t="shared" si="45"/>
        <v>71.612890577030669</v>
      </c>
      <c r="H68" s="30">
        <f t="shared" si="45"/>
        <v>71.596178120314875</v>
      </c>
      <c r="I68" s="30">
        <f t="shared" si="45"/>
        <v>71.647544485832313</v>
      </c>
      <c r="J68" s="30">
        <f t="shared" si="45"/>
        <v>71.523075391327779</v>
      </c>
      <c r="K68" s="30">
        <f t="shared" si="45"/>
        <v>71.227943820013834</v>
      </c>
      <c r="L68" s="30">
        <f t="shared" si="45"/>
        <v>70.90286020619989</v>
      </c>
      <c r="M68" s="30">
        <f t="shared" si="45"/>
        <v>70.640516961689855</v>
      </c>
      <c r="N68" s="30">
        <f t="shared" si="45"/>
        <v>70.436200690969002</v>
      </c>
      <c r="O68" s="30">
        <f t="shared" si="45"/>
        <v>70.268654008323011</v>
      </c>
      <c r="P68" s="30">
        <f t="shared" si="45"/>
        <v>70.14847764494337</v>
      </c>
      <c r="Q68" s="30">
        <f t="shared" si="45"/>
        <v>70.038393836416731</v>
      </c>
      <c r="R68" s="30">
        <f t="shared" si="45"/>
        <v>69.878392084076339</v>
      </c>
      <c r="S68" s="30">
        <f t="shared" si="45"/>
        <v>69.271476512978552</v>
      </c>
      <c r="T68" s="30">
        <f t="shared" si="45"/>
        <v>68.945056424507641</v>
      </c>
      <c r="U68" s="30">
        <f t="shared" si="45"/>
        <v>68.61921942169613</v>
      </c>
      <c r="V68" s="30">
        <f t="shared" si="45"/>
        <v>68.323137858996716</v>
      </c>
      <c r="W68" s="30">
        <f t="shared" si="45"/>
        <v>68.231047007881301</v>
      </c>
      <c r="X68" s="30">
        <f t="shared" si="45"/>
        <v>68.095766912070971</v>
      </c>
    </row>
    <row r="69" spans="1:24" ht="15.75">
      <c r="B69" s="20" t="s">
        <v>10</v>
      </c>
      <c r="C69" s="31">
        <f t="shared" si="44"/>
        <v>5.5118265355323404</v>
      </c>
      <c r="D69" s="30">
        <f t="shared" ref="D69:X69" si="46">(D10/D7)*100</f>
        <v>5.9684466920460864</v>
      </c>
      <c r="E69" s="30">
        <f t="shared" si="46"/>
        <v>5.8731158649285815</v>
      </c>
      <c r="F69" s="30">
        <f t="shared" si="46"/>
        <v>5.8202510921256421</v>
      </c>
      <c r="G69" s="30">
        <f t="shared" si="46"/>
        <v>5.8734219063589821</v>
      </c>
      <c r="H69" s="30">
        <f t="shared" si="46"/>
        <v>5.8251045874971599</v>
      </c>
      <c r="I69" s="30">
        <f t="shared" si="46"/>
        <v>5.7371501392967676</v>
      </c>
      <c r="J69" s="30">
        <f t="shared" si="46"/>
        <v>5.6851163163133247</v>
      </c>
      <c r="K69" s="30">
        <f t="shared" si="46"/>
        <v>5.6649982363175111</v>
      </c>
      <c r="L69" s="30">
        <f t="shared" si="46"/>
        <v>5.6328981190433929</v>
      </c>
      <c r="M69" s="30">
        <f t="shared" si="46"/>
        <v>5.5699086220503764</v>
      </c>
      <c r="N69" s="30">
        <f t="shared" si="46"/>
        <v>5.4862350915231284</v>
      </c>
      <c r="O69" s="30">
        <f t="shared" si="46"/>
        <v>5.4479640726555454</v>
      </c>
      <c r="P69" s="30">
        <f t="shared" si="46"/>
        <v>5.4117992354683109</v>
      </c>
      <c r="Q69" s="30">
        <f t="shared" si="46"/>
        <v>5.3734216747237014</v>
      </c>
      <c r="R69" s="30">
        <f t="shared" si="46"/>
        <v>5.3361951119345719</v>
      </c>
      <c r="S69" s="30">
        <f t="shared" si="46"/>
        <v>5.3620836130655523</v>
      </c>
      <c r="T69" s="30">
        <f t="shared" si="46"/>
        <v>5.2914259082765476</v>
      </c>
      <c r="U69" s="30">
        <f t="shared" si="46"/>
        <v>5.2052641556422525</v>
      </c>
      <c r="V69" s="30">
        <f t="shared" si="46"/>
        <v>5.1197695935178249</v>
      </c>
      <c r="W69" s="30">
        <f t="shared" si="46"/>
        <v>5.0626952602860156</v>
      </c>
      <c r="X69" s="30">
        <f t="shared" si="46"/>
        <v>5.0010919531078448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4.5195314553145796</v>
      </c>
      <c r="D72" s="30">
        <f>(D13/D$10)*100</f>
        <v>4.8161308325160554</v>
      </c>
      <c r="E72" s="30">
        <f t="shared" ref="E72:X72" si="47">(E13/E$10)*100</f>
        <v>4.7477254359401257</v>
      </c>
      <c r="F72" s="30">
        <f t="shared" si="47"/>
        <v>4.7343997886867522</v>
      </c>
      <c r="G72" s="30">
        <f t="shared" si="47"/>
        <v>4.7561201266201989</v>
      </c>
      <c r="H72" s="30">
        <f t="shared" si="47"/>
        <v>4.7617446442062255</v>
      </c>
      <c r="I72" s="30">
        <f t="shared" si="47"/>
        <v>4.6469169933803398</v>
      </c>
      <c r="J72" s="30">
        <f t="shared" si="47"/>
        <v>4.6932152225089414</v>
      </c>
      <c r="K72" s="30">
        <f t="shared" si="47"/>
        <v>4.6472640031921717</v>
      </c>
      <c r="L72" s="30">
        <f t="shared" si="47"/>
        <v>4.6147266591539848</v>
      </c>
      <c r="M72" s="30">
        <f t="shared" si="47"/>
        <v>4.5696775748319336</v>
      </c>
      <c r="N72" s="30">
        <f t="shared" si="47"/>
        <v>4.5190885381027019</v>
      </c>
      <c r="O72" s="30">
        <f t="shared" si="47"/>
        <v>4.4821423939476501</v>
      </c>
      <c r="P72" s="30">
        <f t="shared" si="47"/>
        <v>4.4660052470109211</v>
      </c>
      <c r="Q72" s="30">
        <f t="shared" si="47"/>
        <v>4.4195154826932592</v>
      </c>
      <c r="R72" s="30">
        <f t="shared" si="47"/>
        <v>4.4109230573136298</v>
      </c>
      <c r="S72" s="30">
        <f t="shared" si="47"/>
        <v>4.4169794510466724</v>
      </c>
      <c r="T72" s="30">
        <f t="shared" si="47"/>
        <v>4.3343601306795998</v>
      </c>
      <c r="U72" s="30">
        <f t="shared" si="47"/>
        <v>4.2875298315547292</v>
      </c>
      <c r="V72" s="30">
        <f t="shared" si="47"/>
        <v>4.2173973462691743</v>
      </c>
      <c r="W72" s="30">
        <f t="shared" si="47"/>
        <v>4.1863827039217343</v>
      </c>
      <c r="X72" s="30">
        <f t="shared" si="47"/>
        <v>4.1819150980293669</v>
      </c>
    </row>
    <row r="73" spans="1:24" ht="15.75">
      <c r="A73" s="36"/>
      <c r="B73" s="10" t="s">
        <v>11</v>
      </c>
      <c r="C73" s="31">
        <f>AVERAGE(D73:X73)</f>
        <v>90.708518389720041</v>
      </c>
      <c r="D73" s="30">
        <f>(D16/D$10)*100</f>
        <v>90.095786196030986</v>
      </c>
      <c r="E73" s="30">
        <f t="shared" ref="E73:X73" si="48">(E16/E$10)*100</f>
        <v>90.181495088676812</v>
      </c>
      <c r="F73" s="30">
        <f t="shared" si="48"/>
        <v>90.215424478424055</v>
      </c>
      <c r="G73" s="30">
        <f>(G16/G$10)*100</f>
        <v>90.215712444505243</v>
      </c>
      <c r="H73" s="30">
        <f t="shared" si="48"/>
        <v>90.232756569840916</v>
      </c>
      <c r="I73" s="30">
        <f t="shared" si="48"/>
        <v>90.365817556360469</v>
      </c>
      <c r="J73" s="30">
        <f t="shared" si="48"/>
        <v>90.345769692235834</v>
      </c>
      <c r="K73" s="30">
        <f t="shared" si="48"/>
        <v>90.41422198469256</v>
      </c>
      <c r="L73" s="30">
        <f t="shared" si="48"/>
        <v>90.469007226207012</v>
      </c>
      <c r="M73" s="30">
        <f t="shared" si="48"/>
        <v>90.533237391809479</v>
      </c>
      <c r="N73" s="30">
        <f t="shared" si="48"/>
        <v>90.604643069598012</v>
      </c>
      <c r="O73" s="30">
        <f t="shared" si="48"/>
        <v>90.710380968745682</v>
      </c>
      <c r="P73" s="30">
        <f t="shared" si="48"/>
        <v>90.795023126313779</v>
      </c>
      <c r="Q73" s="30">
        <f t="shared" si="48"/>
        <v>90.909014585880385</v>
      </c>
      <c r="R73" s="30">
        <f t="shared" si="48"/>
        <v>90.986805418259067</v>
      </c>
      <c r="S73" s="30">
        <f t="shared" si="48"/>
        <v>91.050781113902275</v>
      </c>
      <c r="T73" s="30">
        <f t="shared" si="48"/>
        <v>91.174011906350643</v>
      </c>
      <c r="U73" s="30">
        <f t="shared" si="48"/>
        <v>91.264770458595507</v>
      </c>
      <c r="V73" s="30">
        <f t="shared" si="48"/>
        <v>91.376553674558551</v>
      </c>
      <c r="W73" s="30">
        <f t="shared" si="48"/>
        <v>91.443633765037973</v>
      </c>
      <c r="X73" s="30">
        <f t="shared" si="48"/>
        <v>91.494039468095494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4.7719501549653849</v>
      </c>
      <c r="D75" s="35">
        <f>(D23/D$10)*100</f>
        <v>5.0880829714529483</v>
      </c>
      <c r="E75" s="35">
        <f t="shared" ref="E75:X75" si="50">(E23/E$10)*100</f>
        <v>5.070779475383052</v>
      </c>
      <c r="F75" s="35">
        <f t="shared" si="50"/>
        <v>5.0501757328891888</v>
      </c>
      <c r="G75" s="35">
        <f t="shared" si="50"/>
        <v>5.0281674288745579</v>
      </c>
      <c r="H75" s="35">
        <f t="shared" si="50"/>
        <v>5.0054987859528524</v>
      </c>
      <c r="I75" s="35">
        <f t="shared" si="50"/>
        <v>4.9872654502591978</v>
      </c>
      <c r="J75" s="35">
        <f t="shared" si="50"/>
        <v>4.9610150852552364</v>
      </c>
      <c r="K75" s="35">
        <f t="shared" si="50"/>
        <v>4.9385140121152569</v>
      </c>
      <c r="L75" s="35">
        <f t="shared" si="50"/>
        <v>4.9162661146390185</v>
      </c>
      <c r="M75" s="35">
        <f t="shared" si="50"/>
        <v>4.8970850333585991</v>
      </c>
      <c r="N75" s="35">
        <f t="shared" si="50"/>
        <v>4.8762683922992816</v>
      </c>
      <c r="O75" s="35">
        <f t="shared" si="50"/>
        <v>4.8074766373066691</v>
      </c>
      <c r="P75" s="35">
        <f t="shared" si="50"/>
        <v>4.7389716266752968</v>
      </c>
      <c r="Q75" s="35">
        <f t="shared" si="50"/>
        <v>4.6714699314263592</v>
      </c>
      <c r="R75" s="35">
        <f t="shared" si="50"/>
        <v>4.6022715244273078</v>
      </c>
      <c r="S75" s="35">
        <f t="shared" si="50"/>
        <v>4.5322394350510411</v>
      </c>
      <c r="T75" s="35">
        <f t="shared" si="50"/>
        <v>4.4916279629697629</v>
      </c>
      <c r="U75" s="35">
        <f t="shared" si="50"/>
        <v>4.4476997098497675</v>
      </c>
      <c r="V75" s="35">
        <f t="shared" si="50"/>
        <v>4.4060489791722768</v>
      </c>
      <c r="W75" s="35">
        <f t="shared" si="50"/>
        <v>4.3699835310402779</v>
      </c>
      <c r="X75" s="35">
        <f t="shared" si="50"/>
        <v>4.3240454338751304</v>
      </c>
    </row>
    <row r="76" spans="1:24">
      <c r="C76" s="31"/>
    </row>
    <row r="147" spans="4:24">
      <c r="D147">
        <v>52722634936.426323</v>
      </c>
      <c r="E147">
        <v>48256317609.609413</v>
      </c>
      <c r="F147">
        <v>42789935198.63385</v>
      </c>
      <c r="G147">
        <v>37200015254.737381</v>
      </c>
      <c r="H147">
        <v>39779002567.657768</v>
      </c>
      <c r="I147">
        <v>43757812756.127373</v>
      </c>
      <c r="J147">
        <v>45835936191.485313</v>
      </c>
      <c r="K147">
        <v>46089378933.698311</v>
      </c>
      <c r="L147">
        <v>50141117471.959938</v>
      </c>
      <c r="M147">
        <v>54531136502.46785</v>
      </c>
      <c r="N147">
        <v>57683113161.82756</v>
      </c>
      <c r="O147">
        <v>57925717011.68615</v>
      </c>
      <c r="P147">
        <v>57170607510.99556</v>
      </c>
      <c r="Q147">
        <v>58120817074.065536</v>
      </c>
      <c r="R147">
        <v>61426411615.188988</v>
      </c>
      <c r="S147">
        <v>66381123556.013092</v>
      </c>
      <c r="T147">
        <v>72472313432.220001</v>
      </c>
      <c r="U147">
        <v>78894290245.465225</v>
      </c>
      <c r="V147">
        <v>80026352335.814743</v>
      </c>
      <c r="W147">
        <v>66954915783.367561</v>
      </c>
      <c r="X147">
        <v>71717337745.015274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Wealth_SWE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2014-12-03T13:26:00Z</dcterms:modified>
</cp:coreProperties>
</file>